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klfv-my.sharepoint.com/personal/claudia_sticker_feuerwehr-ktn_at/Documents/06_Transfer/Landesbewerbsleiter/03_Bewerbe/02_Landesbewerb/2026/"/>
    </mc:Choice>
  </mc:AlternateContent>
  <xr:revisionPtr revIDLastSave="2" documentId="8_{F893D6F0-2ACB-4ABB-BA69-DC3C123EA1E9}" xr6:coauthVersionLast="47" xr6:coauthVersionMax="47" xr10:uidLastSave="{59E6A2B6-1ED9-4620-AE53-045FE671E4C4}"/>
  <workbookProtection lockStructure="1"/>
  <bookViews>
    <workbookView xWindow="28680" yWindow="-120" windowWidth="29040" windowHeight="17520" xr2:uid="{98A6BB69-2285-4702-A77D-273B52104D00}"/>
  </bookViews>
  <sheets>
    <sheet name="Anmeldung" sheetId="3" r:id="rId1"/>
    <sheet name="Wertung" sheetId="1" r:id="rId2"/>
    <sheet name="Rechenhilfe" sheetId="2" r:id="rId3"/>
  </sheets>
  <definedNames>
    <definedName name="_xlnm.Print_Area" localSheetId="1">Wertung!$A$1:$O$46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Q14" i="1"/>
  <c r="Q15" i="1"/>
  <c r="Q16" i="1"/>
  <c r="Q17" i="1"/>
  <c r="Q18" i="1"/>
  <c r="Q13" i="1"/>
  <c r="Q10" i="1"/>
  <c r="B19" i="1"/>
  <c r="B12" i="1"/>
  <c r="B13" i="1"/>
  <c r="B14" i="1"/>
  <c r="B15" i="1"/>
  <c r="B16" i="1"/>
  <c r="B17" i="1"/>
  <c r="B18" i="1"/>
  <c r="B11" i="1"/>
  <c r="B10" i="1"/>
  <c r="L19" i="1" l="1"/>
  <c r="M19" i="1"/>
  <c r="N19" i="1"/>
  <c r="Q19" i="1"/>
  <c r="Q12" i="1"/>
  <c r="Q11" i="1" l="1"/>
  <c r="D6" i="1"/>
  <c r="N14" i="3"/>
  <c r="J14" i="3" s="1"/>
  <c r="O14" i="3"/>
  <c r="N15" i="3"/>
  <c r="J15" i="3" s="1"/>
  <c r="O15" i="3"/>
  <c r="N16" i="3"/>
  <c r="J16" i="3" s="1"/>
  <c r="O16" i="3"/>
  <c r="N17" i="3"/>
  <c r="J17" i="3" s="1"/>
  <c r="O17" i="3"/>
  <c r="N18" i="3"/>
  <c r="J18" i="3" s="1"/>
  <c r="O18" i="3"/>
  <c r="N19" i="3"/>
  <c r="J19" i="3" s="1"/>
  <c r="O19" i="3"/>
  <c r="N20" i="3"/>
  <c r="J20" i="3" s="1"/>
  <c r="O20" i="3"/>
  <c r="N21" i="3"/>
  <c r="J21" i="3" s="1"/>
  <c r="O21" i="3"/>
  <c r="N22" i="3"/>
  <c r="O22" i="3"/>
  <c r="O13" i="3"/>
  <c r="N13" i="3"/>
  <c r="R12" i="1"/>
  <c r="R13" i="1"/>
  <c r="R14" i="1"/>
  <c r="R15" i="1"/>
  <c r="R16" i="1"/>
  <c r="R17" i="1"/>
  <c r="R18" i="1"/>
  <c r="R19" i="1"/>
  <c r="R11" i="1"/>
  <c r="R10" i="1"/>
  <c r="M6" i="1"/>
  <c r="C2" i="1"/>
  <c r="A11" i="1"/>
  <c r="A12" i="1"/>
  <c r="A13" i="1"/>
  <c r="A14" i="1"/>
  <c r="A15" i="1"/>
  <c r="A16" i="1"/>
  <c r="A17" i="1"/>
  <c r="A18" i="1"/>
  <c r="A19" i="1"/>
  <c r="A10" i="1"/>
  <c r="K11" i="1"/>
  <c r="L11" i="1"/>
  <c r="M11" i="1"/>
  <c r="N11" i="1"/>
  <c r="K12" i="1"/>
  <c r="L12" i="1"/>
  <c r="M12" i="1"/>
  <c r="N12" i="1"/>
  <c r="K13" i="1"/>
  <c r="L13" i="1"/>
  <c r="M13" i="1"/>
  <c r="N13" i="1"/>
  <c r="K14" i="1"/>
  <c r="L14" i="1"/>
  <c r="M14" i="1"/>
  <c r="N14" i="1"/>
  <c r="K15" i="1"/>
  <c r="L15" i="1"/>
  <c r="M15" i="1"/>
  <c r="N15" i="1"/>
  <c r="K16" i="1"/>
  <c r="L16" i="1"/>
  <c r="M16" i="1"/>
  <c r="N16" i="1"/>
  <c r="K17" i="1"/>
  <c r="L17" i="1"/>
  <c r="M17" i="1"/>
  <c r="N17" i="1"/>
  <c r="K18" i="1"/>
  <c r="L18" i="1"/>
  <c r="M18" i="1"/>
  <c r="N18" i="1"/>
  <c r="K19" i="1"/>
  <c r="L10" i="1"/>
  <c r="M10" i="1"/>
  <c r="N10" i="1"/>
  <c r="J11" i="1"/>
  <c r="J12" i="1"/>
  <c r="J13" i="1"/>
  <c r="J14" i="1"/>
  <c r="J15" i="1"/>
  <c r="J16" i="1"/>
  <c r="J17" i="1"/>
  <c r="J18" i="1"/>
  <c r="J19" i="1"/>
  <c r="K10" i="1"/>
  <c r="J10" i="1"/>
  <c r="F11" i="1"/>
  <c r="F12" i="1"/>
  <c r="F13" i="1"/>
  <c r="F14" i="1"/>
  <c r="F15" i="1"/>
  <c r="F16" i="1"/>
  <c r="F17" i="1"/>
  <c r="F18" i="1"/>
  <c r="F19" i="1"/>
  <c r="F10" i="1"/>
  <c r="O28" i="1"/>
  <c r="O26" i="1"/>
  <c r="O25" i="1"/>
  <c r="O24" i="1"/>
  <c r="O33" i="1"/>
  <c r="O29" i="1"/>
  <c r="O27" i="1"/>
  <c r="O30" i="1"/>
  <c r="O31" i="1"/>
  <c r="O32" i="1"/>
  <c r="J22" i="3" l="1"/>
  <c r="J13" i="3"/>
  <c r="V10" i="1"/>
  <c r="S20" i="1"/>
  <c r="T11" i="1"/>
  <c r="T12" i="1"/>
  <c r="T13" i="1"/>
  <c r="T14" i="1"/>
  <c r="O14" i="1" s="1"/>
  <c r="T15" i="1"/>
  <c r="O15" i="1" s="1"/>
  <c r="T16" i="1"/>
  <c r="O16" i="1" s="1"/>
  <c r="T17" i="1"/>
  <c r="O17" i="1" s="1"/>
  <c r="T18" i="1"/>
  <c r="O18" i="1" s="1"/>
  <c r="T19" i="1"/>
  <c r="T10" i="1"/>
  <c r="U11" i="1"/>
  <c r="U12" i="1"/>
  <c r="U13" i="1"/>
  <c r="U14" i="1"/>
  <c r="U15" i="1"/>
  <c r="U16" i="1"/>
  <c r="U17" i="1"/>
  <c r="U18" i="1"/>
  <c r="U19" i="1"/>
  <c r="U10" i="1"/>
  <c r="O19" i="1" l="1"/>
  <c r="S19" i="1" s="1"/>
  <c r="O13" i="1"/>
  <c r="S13" i="1" s="1"/>
  <c r="O12" i="1"/>
  <c r="S12" i="1" s="1"/>
  <c r="O11" i="1"/>
  <c r="S11" i="1" s="1"/>
  <c r="O10" i="1"/>
  <c r="S10" i="1" s="1"/>
  <c r="S18" i="1"/>
  <c r="S17" i="1"/>
  <c r="S16" i="1"/>
  <c r="S15" i="1"/>
  <c r="S14" i="1"/>
  <c r="O20" i="1" l="1"/>
  <c r="D39" i="1" s="1"/>
  <c r="M39" i="1" s="1"/>
</calcChain>
</file>

<file path=xl/sharedStrings.xml><?xml version="1.0" encoding="utf-8"?>
<sst xmlns="http://schemas.openxmlformats.org/spreadsheetml/2006/main" count="136" uniqueCount="102">
  <si>
    <t>Startnummer</t>
  </si>
  <si>
    <t>Kategorie</t>
  </si>
  <si>
    <t>Bundesland</t>
  </si>
  <si>
    <t>Kärnten</t>
  </si>
  <si>
    <t>Gruppenname</t>
  </si>
  <si>
    <t>Bezirk</t>
  </si>
  <si>
    <t>Besitzt
FJLA *
B             S</t>
  </si>
  <si>
    <t>Geburtsdatum</t>
  </si>
  <si>
    <t>Reserve</t>
  </si>
  <si>
    <t>Teilnahme</t>
  </si>
  <si>
    <t>Passnummer</t>
  </si>
  <si>
    <t>Name</t>
  </si>
  <si>
    <t>Vorname</t>
  </si>
  <si>
    <t>Tag</t>
  </si>
  <si>
    <t>Mon</t>
  </si>
  <si>
    <t>Jahr</t>
  </si>
  <si>
    <t>Alter</t>
  </si>
  <si>
    <t>ja/nein</t>
  </si>
  <si>
    <t>Einzelbewerb</t>
  </si>
  <si>
    <t>Teilnehmer 1</t>
  </si>
  <si>
    <t>Teilnehmer 2</t>
  </si>
  <si>
    <t>Teilnehmer 3</t>
  </si>
  <si>
    <t>Teilnehmer 4</t>
  </si>
  <si>
    <t>Teilnehmer 5</t>
  </si>
  <si>
    <t>Teilnehmer 6</t>
  </si>
  <si>
    <t>Teilnehmer 7</t>
  </si>
  <si>
    <t>Teilnehmer 8</t>
  </si>
  <si>
    <t>Teilnehmer 9</t>
  </si>
  <si>
    <t>Teilnehmer 10</t>
  </si>
  <si>
    <t>FJLA in</t>
  </si>
  <si>
    <t>Gesamtpunkte</t>
  </si>
  <si>
    <t>Rang</t>
  </si>
  <si>
    <t>Wertungsblatt für den Feuerwehrjugendbewerb</t>
  </si>
  <si>
    <t>Feuerwehrjugend der FF</t>
  </si>
  <si>
    <t>FW-Pass-
Nummer</t>
  </si>
  <si>
    <t>Familienname</t>
  </si>
  <si>
    <t>* Zutreffendes ankreuzen</t>
  </si>
  <si>
    <t>Gesamtalter</t>
  </si>
  <si>
    <t>Bewertung: Hindernisübung</t>
  </si>
  <si>
    <t>Vorgabepunkte</t>
  </si>
  <si>
    <t>HB</t>
  </si>
  <si>
    <t>B1</t>
  </si>
  <si>
    <t>B2</t>
  </si>
  <si>
    <t>B3</t>
  </si>
  <si>
    <t>B4</t>
  </si>
  <si>
    <t>B5</t>
  </si>
  <si>
    <t>Punkte</t>
  </si>
  <si>
    <t>Fehler am Hindernis</t>
  </si>
  <si>
    <t>je Fall</t>
  </si>
  <si>
    <t>Verdrehung des Schlauches</t>
  </si>
  <si>
    <t>Offenes Kupplungspaar</t>
  </si>
  <si>
    <t>Falsches Verlegen der C-Löschleitung</t>
  </si>
  <si>
    <t>Liegengebliebens oder verlorenes Gerät</t>
  </si>
  <si>
    <t>Falsch am Gerätegestell abgelegtes Gerät</t>
  </si>
  <si>
    <t>Falsch angefertigter Knoten</t>
  </si>
  <si>
    <t>Falsches Arbeiten</t>
  </si>
  <si>
    <t>Sprechen während der Arbeit</t>
  </si>
  <si>
    <t>Zeit in Sekunden :</t>
  </si>
  <si>
    <t>Punkte - Hindernisübung</t>
  </si>
  <si>
    <t>Hauptbewerter</t>
  </si>
  <si>
    <t>Bewerter 1</t>
  </si>
  <si>
    <t>Bewertung: Staffellauf</t>
  </si>
  <si>
    <t>Gesamtalter:</t>
  </si>
  <si>
    <t>Soll-Zeit in Sekunden :</t>
  </si>
  <si>
    <t>Bewertung:</t>
  </si>
  <si>
    <t>Ist-Zeit in Sekunden :</t>
  </si>
  <si>
    <t>Je Fall 10 Punkte</t>
  </si>
  <si>
    <t>Nicht ordnungsgemäß überwundenes Hindernis oder gelöste Aufgabe</t>
  </si>
  <si>
    <t>Stafette nicht über Ziellinie gebracht</t>
  </si>
  <si>
    <t>20 Punkte</t>
  </si>
  <si>
    <t>Punkte - Staffellauf</t>
  </si>
  <si>
    <t>Stichtag</t>
  </si>
  <si>
    <t>FLJA in</t>
  </si>
  <si>
    <t>ja / leer</t>
  </si>
  <si>
    <t>X</t>
  </si>
  <si>
    <t>Ja / nein</t>
  </si>
  <si>
    <t>Bronze</t>
  </si>
  <si>
    <t>ja</t>
  </si>
  <si>
    <t>Hermagor</t>
  </si>
  <si>
    <t>Silber</t>
  </si>
  <si>
    <t>Tirol</t>
  </si>
  <si>
    <t>nein</t>
  </si>
  <si>
    <t>Spittal</t>
  </si>
  <si>
    <t>Steiermark</t>
  </si>
  <si>
    <t>Villach-Stadt</t>
  </si>
  <si>
    <t>Salzburg</t>
  </si>
  <si>
    <t>Villach-Land</t>
  </si>
  <si>
    <t>Niederösterreich</t>
  </si>
  <si>
    <t>Klagenfurt Stadt</t>
  </si>
  <si>
    <t>Oberösterriech</t>
  </si>
  <si>
    <t>Klagenfurt Land</t>
  </si>
  <si>
    <t>Burgenland</t>
  </si>
  <si>
    <t>Feldkirchen</t>
  </si>
  <si>
    <t>Vorarlberg</t>
  </si>
  <si>
    <t>St. Veit/Glan</t>
  </si>
  <si>
    <t>Wien</t>
  </si>
  <si>
    <t>Völkermarkt</t>
  </si>
  <si>
    <t>Wolfsberg</t>
  </si>
  <si>
    <t>Tamsweg</t>
  </si>
  <si>
    <t>Neusiedl am See</t>
  </si>
  <si>
    <t>St. Johann</t>
  </si>
  <si>
    <t>Teilnehmereinmeldung Landesjugendleistungsbewerb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</si>
</sst>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Roboto"/>
    </font>
    <font>
      <sz val="8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3" borderId="11" xfId="0" applyFill="1" applyBorder="1"/>
    <xf numFmtId="0" fontId="0" fillId="0" borderId="7" xfId="0" applyBorder="1"/>
    <xf numFmtId="0" fontId="0" fillId="0" borderId="44" xfId="0" applyBorder="1"/>
    <xf numFmtId="0" fontId="0" fillId="0" borderId="45" xfId="0" applyBorder="1"/>
    <xf numFmtId="0" fontId="0" fillId="3" borderId="38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12" fillId="0" borderId="0" xfId="0" applyFont="1"/>
    <xf numFmtId="0" fontId="10" fillId="0" borderId="0" xfId="0" applyFont="1"/>
    <xf numFmtId="0" fontId="0" fillId="0" borderId="13" xfId="0" applyBorder="1"/>
    <xf numFmtId="0" fontId="10" fillId="0" borderId="0" xfId="0" applyFont="1" applyAlignment="1">
      <alignment horizontal="center"/>
    </xf>
    <xf numFmtId="0" fontId="0" fillId="0" borderId="46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0" fillId="3" borderId="4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/>
    <xf numFmtId="0" fontId="5" fillId="0" borderId="0" xfId="0" applyFont="1"/>
    <xf numFmtId="0" fontId="0" fillId="0" borderId="3" xfId="0" applyBorder="1"/>
    <xf numFmtId="0" fontId="0" fillId="0" borderId="8" xfId="0" applyBorder="1"/>
    <xf numFmtId="0" fontId="5" fillId="0" borderId="55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47" xfId="0" applyBorder="1"/>
    <xf numFmtId="0" fontId="0" fillId="0" borderId="15" xfId="0" applyBorder="1"/>
    <xf numFmtId="0" fontId="0" fillId="0" borderId="16" xfId="0" applyBorder="1"/>
    <xf numFmtId="0" fontId="0" fillId="0" borderId="25" xfId="0" applyBorder="1"/>
    <xf numFmtId="0" fontId="0" fillId="0" borderId="56" xfId="0" applyBorder="1"/>
    <xf numFmtId="0" fontId="0" fillId="0" borderId="28" xfId="0" applyBorder="1"/>
    <xf numFmtId="0" fontId="0" fillId="0" borderId="19" xfId="0" applyBorder="1"/>
    <xf numFmtId="0" fontId="0" fillId="0" borderId="27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5" xfId="0" applyBorder="1" applyAlignment="1">
      <alignment horizontal="center"/>
    </xf>
    <xf numFmtId="0" fontId="7" fillId="0" borderId="36" xfId="0" applyFont="1" applyBorder="1" applyAlignment="1">
      <alignment horizontal="center" vertical="top"/>
    </xf>
    <xf numFmtId="0" fontId="1" fillId="0" borderId="3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0" fillId="0" borderId="4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3" borderId="49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0" borderId="5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8" fillId="0" borderId="32" xfId="0" applyFont="1" applyBorder="1"/>
    <xf numFmtId="0" fontId="8" fillId="0" borderId="33" xfId="0" applyFont="1" applyBorder="1"/>
    <xf numFmtId="0" fontId="8" fillId="0" borderId="34" xfId="0" applyFont="1" applyBorder="1"/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0" fillId="0" borderId="5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0" borderId="25" xfId="0" applyBorder="1"/>
    <xf numFmtId="0" fontId="0" fillId="0" borderId="31" xfId="0" applyBorder="1"/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42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9" fillId="0" borderId="5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0" borderId="0" xfId="0"/>
  </cellXfs>
  <cellStyles count="1">
    <cellStyle name="Standard" xfId="0" builtinId="0"/>
  </cellStyles>
  <dxfs count="10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555D-4DCA-46B2-A820-D5924247464E}">
  <dimension ref="A1:P24"/>
  <sheetViews>
    <sheetView showZeros="0" tabSelected="1" workbookViewId="0">
      <selection sqref="A1:L3"/>
    </sheetView>
  </sheetViews>
  <sheetFormatPr baseColWidth="10" defaultColWidth="11.453125" defaultRowHeight="14.5" x14ac:dyDescent="0.35"/>
  <cols>
    <col min="1" max="1" width="14.453125" customWidth="1"/>
    <col min="2" max="2" width="12.7265625" bestFit="1" customWidth="1"/>
    <col min="3" max="3" width="18.1796875" customWidth="1"/>
    <col min="4" max="4" width="17.81640625" customWidth="1"/>
    <col min="5" max="6" width="6.453125" customWidth="1"/>
    <col min="7" max="7" width="6" customWidth="1"/>
    <col min="8" max="8" width="6.26953125" customWidth="1"/>
    <col min="9" max="9" width="9" customWidth="1"/>
    <col min="12" max="12" width="15.81640625" customWidth="1"/>
    <col min="14" max="14" width="8.453125" customWidth="1"/>
  </cols>
  <sheetData>
    <row r="1" spans="1:16" x14ac:dyDescent="0.35">
      <c r="A1" s="58" t="s">
        <v>101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x14ac:dyDescent="0.3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x14ac:dyDescent="0.3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5" spans="1:16" x14ac:dyDescent="0.35">
      <c r="A5" s="1" t="s">
        <v>0</v>
      </c>
      <c r="B5" s="57"/>
    </row>
    <row r="7" spans="1:16" x14ac:dyDescent="0.35">
      <c r="A7" s="1" t="s">
        <v>1</v>
      </c>
      <c r="B7" s="49"/>
      <c r="C7" s="39"/>
      <c r="F7" s="63" t="s">
        <v>2</v>
      </c>
      <c r="G7" s="63"/>
      <c r="H7" s="63" t="s">
        <v>3</v>
      </c>
      <c r="I7" s="63"/>
      <c r="J7" s="63"/>
    </row>
    <row r="8" spans="1:16" x14ac:dyDescent="0.35">
      <c r="C8" s="39"/>
      <c r="D8" s="40"/>
      <c r="E8" s="40"/>
      <c r="F8" s="40"/>
      <c r="H8" s="39"/>
      <c r="I8" s="39"/>
    </row>
    <row r="9" spans="1:16" x14ac:dyDescent="0.35">
      <c r="A9" s="1" t="s">
        <v>4</v>
      </c>
      <c r="B9" s="62"/>
      <c r="C9" s="62"/>
      <c r="D9" s="62"/>
      <c r="E9" s="40"/>
      <c r="F9" s="62" t="s">
        <v>5</v>
      </c>
      <c r="G9" s="62"/>
      <c r="H9" s="62"/>
      <c r="I9" s="62"/>
      <c r="J9" s="62"/>
    </row>
    <row r="10" spans="1:16" ht="15" thickBot="1" x14ac:dyDescent="0.4"/>
    <row r="11" spans="1:16" ht="31.5" customHeight="1" x14ac:dyDescent="0.35">
      <c r="A11" s="41"/>
      <c r="B11" s="42"/>
      <c r="C11" s="42"/>
      <c r="D11" s="43"/>
      <c r="E11" s="60" t="s">
        <v>6</v>
      </c>
      <c r="F11" s="60"/>
      <c r="G11" s="59" t="s">
        <v>7</v>
      </c>
      <c r="H11" s="59"/>
      <c r="I11" s="59"/>
      <c r="J11" s="44"/>
      <c r="K11" s="20" t="s">
        <v>8</v>
      </c>
      <c r="L11" s="20" t="s">
        <v>9</v>
      </c>
    </row>
    <row r="12" spans="1:16" ht="15" thickBot="1" x14ac:dyDescent="0.4">
      <c r="A12" s="45"/>
      <c r="B12" s="1" t="s">
        <v>10</v>
      </c>
      <c r="C12" s="1" t="s">
        <v>11</v>
      </c>
      <c r="D12" s="1" t="s">
        <v>12</v>
      </c>
      <c r="E12" s="61"/>
      <c r="F12" s="61"/>
      <c r="G12" s="56" t="s">
        <v>13</v>
      </c>
      <c r="H12" s="56" t="s">
        <v>14</v>
      </c>
      <c r="I12" s="56" t="s">
        <v>15</v>
      </c>
      <c r="J12" s="56" t="s">
        <v>16</v>
      </c>
      <c r="K12" s="28" t="s">
        <v>17</v>
      </c>
      <c r="L12" s="28" t="s">
        <v>18</v>
      </c>
    </row>
    <row r="13" spans="1:16" x14ac:dyDescent="0.35">
      <c r="A13" s="46" t="s">
        <v>19</v>
      </c>
      <c r="B13" s="1"/>
      <c r="C13" s="1"/>
      <c r="D13" s="1"/>
      <c r="E13" s="56"/>
      <c r="F13" s="56"/>
      <c r="G13" s="56"/>
      <c r="H13" s="56"/>
      <c r="I13" s="56"/>
      <c r="J13" s="6">
        <f>IF(ISBLANK(I13),,IF(K13="ja","R "&amp;(N13+O13)&amp;" R",N13+O13))</f>
        <v>0</v>
      </c>
      <c r="K13" s="32">
        <v>0</v>
      </c>
      <c r="L13" s="5"/>
      <c r="N13" s="25">
        <f>IF(ISBLANK(I13),,Rechenhilfe!E$2-I13)</f>
        <v>0</v>
      </c>
      <c r="O13" s="25">
        <f>IF(OR(H13&gt;Rechenhilfe!D$2,AND(H13=Rechenhilfe!D$2,G13&gt;Rechenhilfe!C$2)),-1,)</f>
        <v>0</v>
      </c>
      <c r="P13" s="30"/>
    </row>
    <row r="14" spans="1:16" x14ac:dyDescent="0.35">
      <c r="A14" s="46" t="s">
        <v>20</v>
      </c>
      <c r="B14" s="1"/>
      <c r="C14" s="1"/>
      <c r="D14" s="1"/>
      <c r="E14" s="56"/>
      <c r="F14" s="56"/>
      <c r="G14" s="56"/>
      <c r="H14" s="56"/>
      <c r="I14" s="56"/>
      <c r="J14" s="6">
        <f>IF(ISBLANK(I14),,IF(K14="ja","R "&amp;(N14+O14)&amp;" R",N14+O14))</f>
        <v>0</v>
      </c>
      <c r="K14" s="33">
        <v>0</v>
      </c>
      <c r="L14" s="6"/>
      <c r="N14" s="25">
        <f>IF(ISBLANK(I14),,Rechenhilfe!E$2-I14)</f>
        <v>0</v>
      </c>
      <c r="O14" s="25">
        <f>IF(OR(H14&gt;Rechenhilfe!D$2,AND(H14=Rechenhilfe!D$2,G14&gt;Rechenhilfe!C$2)),-1,)</f>
        <v>0</v>
      </c>
      <c r="P14" s="30"/>
    </row>
    <row r="15" spans="1:16" x14ac:dyDescent="0.35">
      <c r="A15" s="46" t="s">
        <v>21</v>
      </c>
      <c r="B15" s="1"/>
      <c r="C15" s="1"/>
      <c r="D15" s="1"/>
      <c r="E15" s="56"/>
      <c r="F15" s="56"/>
      <c r="G15" s="56"/>
      <c r="H15" s="56"/>
      <c r="I15" s="56"/>
      <c r="J15" s="6">
        <f t="shared" ref="J15:J22" si="0">IF(ISBLANK(I15),,IF(K15="ja","R "&amp;(N15+O15)&amp;" R",N15+O15))</f>
        <v>0</v>
      </c>
      <c r="K15" s="33"/>
      <c r="L15" s="6"/>
      <c r="N15" s="25">
        <f>IF(ISBLANK(I15),,Rechenhilfe!E$2-I15)</f>
        <v>0</v>
      </c>
      <c r="O15" s="25">
        <f>IF(OR(H15&gt;Rechenhilfe!D$2,AND(H15=Rechenhilfe!D$2,G15&gt;Rechenhilfe!C$2)),-1,)</f>
        <v>0</v>
      </c>
      <c r="P15" s="30"/>
    </row>
    <row r="16" spans="1:16" x14ac:dyDescent="0.35">
      <c r="A16" s="46" t="s">
        <v>22</v>
      </c>
      <c r="B16" s="1"/>
      <c r="C16" s="1"/>
      <c r="D16" s="1"/>
      <c r="E16" s="56"/>
      <c r="F16" s="56"/>
      <c r="G16" s="56"/>
      <c r="H16" s="56"/>
      <c r="I16" s="56"/>
      <c r="J16" s="6">
        <f t="shared" si="0"/>
        <v>0</v>
      </c>
      <c r="K16" s="33">
        <v>0</v>
      </c>
      <c r="L16" s="6"/>
      <c r="N16" s="25">
        <f>IF(ISBLANK(I16),,Rechenhilfe!E$2-I16)</f>
        <v>0</v>
      </c>
      <c r="O16" s="25">
        <f>IF(OR(H16&gt;Rechenhilfe!D$2,AND(H16=Rechenhilfe!D$2,G16&gt;Rechenhilfe!C$2)),-1,)</f>
        <v>0</v>
      </c>
      <c r="P16" s="30"/>
    </row>
    <row r="17" spans="1:16" x14ac:dyDescent="0.35">
      <c r="A17" s="46" t="s">
        <v>23</v>
      </c>
      <c r="B17" s="1"/>
      <c r="C17" s="1"/>
      <c r="D17" s="1"/>
      <c r="E17" s="56"/>
      <c r="F17" s="56"/>
      <c r="G17" s="56"/>
      <c r="H17" s="56"/>
      <c r="I17" s="56"/>
      <c r="J17" s="6">
        <f t="shared" si="0"/>
        <v>0</v>
      </c>
      <c r="K17" s="33">
        <v>0</v>
      </c>
      <c r="L17" s="6"/>
      <c r="N17" s="25">
        <f>IF(ISBLANK(I17),,Rechenhilfe!E$2-I17)</f>
        <v>0</v>
      </c>
      <c r="O17" s="25">
        <f>IF(OR(H17&gt;Rechenhilfe!D$2,AND(H17=Rechenhilfe!D$2,G17&gt;Rechenhilfe!C$2)),-1,)</f>
        <v>0</v>
      </c>
      <c r="P17" s="30"/>
    </row>
    <row r="18" spans="1:16" x14ac:dyDescent="0.35">
      <c r="A18" s="46" t="s">
        <v>24</v>
      </c>
      <c r="B18" s="1"/>
      <c r="C18" s="1"/>
      <c r="D18" s="1"/>
      <c r="E18" s="56"/>
      <c r="F18" s="56"/>
      <c r="G18" s="56"/>
      <c r="H18" s="56"/>
      <c r="I18" s="56"/>
      <c r="J18" s="6">
        <f t="shared" si="0"/>
        <v>0</v>
      </c>
      <c r="K18" s="33"/>
      <c r="L18" s="6"/>
      <c r="N18" s="25">
        <f>IF(ISBLANK(I18),,Rechenhilfe!E$2-I18)</f>
        <v>0</v>
      </c>
      <c r="O18" s="25">
        <f>IF(OR(H18&gt;Rechenhilfe!D$2,AND(H18=Rechenhilfe!D$2,G18&gt;Rechenhilfe!C$2)),-1,)</f>
        <v>0</v>
      </c>
      <c r="P18" s="30"/>
    </row>
    <row r="19" spans="1:16" x14ac:dyDescent="0.35">
      <c r="A19" s="46" t="s">
        <v>25</v>
      </c>
      <c r="B19" s="1"/>
      <c r="C19" s="1"/>
      <c r="D19" s="1"/>
      <c r="E19" s="56"/>
      <c r="F19" s="56"/>
      <c r="G19" s="56"/>
      <c r="H19" s="56"/>
      <c r="I19" s="56"/>
      <c r="J19" s="6">
        <f t="shared" si="0"/>
        <v>0</v>
      </c>
      <c r="K19" s="33"/>
      <c r="L19" s="6"/>
      <c r="N19" s="25">
        <f>IF(ISBLANK(I19),,Rechenhilfe!E$2-I19)</f>
        <v>0</v>
      </c>
      <c r="O19" s="25">
        <f>IF(OR(H19&gt;Rechenhilfe!D$2,AND(H19=Rechenhilfe!D$2,G19&gt;Rechenhilfe!C$2)),-1,)</f>
        <v>0</v>
      </c>
      <c r="P19" s="30"/>
    </row>
    <row r="20" spans="1:16" x14ac:dyDescent="0.35">
      <c r="A20" s="46" t="s">
        <v>26</v>
      </c>
      <c r="B20" s="1"/>
      <c r="C20" s="1"/>
      <c r="D20" s="1"/>
      <c r="E20" s="56"/>
      <c r="F20" s="56"/>
      <c r="G20" s="56"/>
      <c r="H20" s="56"/>
      <c r="I20" s="56"/>
      <c r="J20" s="6">
        <f t="shared" si="0"/>
        <v>0</v>
      </c>
      <c r="K20" s="33"/>
      <c r="L20" s="6"/>
      <c r="N20" s="25">
        <f>IF(ISBLANK(I20),,Rechenhilfe!E$2-I20)</f>
        <v>0</v>
      </c>
      <c r="O20" s="25">
        <f>IF(OR(H20&gt;Rechenhilfe!D$2,AND(H20=Rechenhilfe!D$2,G20&gt;Rechenhilfe!C$2)),-1,)</f>
        <v>0</v>
      </c>
      <c r="P20" s="30"/>
    </row>
    <row r="21" spans="1:16" x14ac:dyDescent="0.35">
      <c r="A21" s="46" t="s">
        <v>27</v>
      </c>
      <c r="B21" s="1"/>
      <c r="C21" s="1"/>
      <c r="D21" s="1"/>
      <c r="E21" s="56"/>
      <c r="F21" s="56"/>
      <c r="G21" s="56"/>
      <c r="H21" s="56"/>
      <c r="I21" s="56"/>
      <c r="J21" s="6">
        <f t="shared" si="0"/>
        <v>0</v>
      </c>
      <c r="K21" s="33"/>
      <c r="L21" s="6"/>
      <c r="N21" s="25">
        <f>IF(ISBLANK(I21),,Rechenhilfe!E$2-I21)</f>
        <v>0</v>
      </c>
      <c r="O21" s="25">
        <f>IF(OR(H21&gt;Rechenhilfe!D$2,AND(H21=Rechenhilfe!D$2,G21&gt;Rechenhilfe!C$2)),-1,)</f>
        <v>0</v>
      </c>
      <c r="P21" s="30"/>
    </row>
    <row r="22" spans="1:16" ht="15" thickBot="1" x14ac:dyDescent="0.4">
      <c r="A22" s="23" t="s">
        <v>28</v>
      </c>
      <c r="B22" s="47"/>
      <c r="C22" s="47"/>
      <c r="D22" s="47"/>
      <c r="E22" s="9"/>
      <c r="F22" s="9"/>
      <c r="G22" s="9"/>
      <c r="H22" s="9"/>
      <c r="I22" s="9"/>
      <c r="J22" s="10">
        <f t="shared" si="0"/>
        <v>0</v>
      </c>
      <c r="K22" s="8"/>
      <c r="L22" s="10"/>
      <c r="N22" s="25">
        <f>IF(ISBLANK(I22),,Rechenhilfe!E$2-I22)</f>
        <v>0</v>
      </c>
      <c r="O22" s="25">
        <f>IF(OR(H22&gt;Rechenhilfe!D$2,AND(H22=Rechenhilfe!D$2,G22&gt;Rechenhilfe!C$2)),-1,)</f>
        <v>0</v>
      </c>
      <c r="P22" s="30"/>
    </row>
    <row r="23" spans="1:16" x14ac:dyDescent="0.35">
      <c r="N23" s="30"/>
      <c r="O23" s="30"/>
      <c r="P23" s="30"/>
    </row>
    <row r="24" spans="1:16" x14ac:dyDescent="0.35">
      <c r="N24" s="30"/>
      <c r="O24" s="30"/>
      <c r="P24" s="30"/>
    </row>
  </sheetData>
  <sheetProtection sheet="1" objects="1" scenarios="1"/>
  <protectedRanges>
    <protectedRange sqref="B5" name="Startnummer"/>
    <protectedRange sqref="K13:L22" name="Reserve_Einzel"/>
    <protectedRange sqref="B13:I22" name="Teilnehmer"/>
    <protectedRange sqref="B9" name="Gruppe"/>
    <protectedRange sqref="H7" name="Bundesland"/>
    <protectedRange sqref="B7" name="Kategorie"/>
    <protectedRange sqref="H9:J9" name="Bezirk"/>
  </protectedRanges>
  <mergeCells count="8">
    <mergeCell ref="A1:L3"/>
    <mergeCell ref="G11:I11"/>
    <mergeCell ref="E11:F12"/>
    <mergeCell ref="B9:D9"/>
    <mergeCell ref="H7:J7"/>
    <mergeCell ref="F7:G7"/>
    <mergeCell ref="F9:G9"/>
    <mergeCell ref="H9:J9"/>
  </mergeCells>
  <phoneticPr fontId="13" type="noConversion"/>
  <conditionalFormatting sqref="B5">
    <cfRule type="containsBlanks" dxfId="9" priority="1">
      <formula>LEN(TRIM(B5))=0</formula>
    </cfRule>
  </conditionalFormatting>
  <conditionalFormatting sqref="B13:I21 B7 H7 B9">
    <cfRule type="containsBlanks" dxfId="8" priority="10">
      <formula>LEN(TRIM(B7))=0</formula>
    </cfRule>
  </conditionalFormatting>
  <conditionalFormatting sqref="J13:J22">
    <cfRule type="expression" dxfId="6" priority="2">
      <formula>AND(NOT(ISBLANK($I13)),(OR(($N13+$O13)&lt;10,($N13+$O13)&gt;16)))</formula>
    </cfRule>
  </conditionalFormatting>
  <conditionalFormatting sqref="L13:L21">
    <cfRule type="containsBlanks" dxfId="5" priority="4">
      <formula>LEN(TRIM(L13))=0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82296388-6813-4850-AB3E-2E60B2B0FCF2}">
            <xm:f>AND(($I13+17)=Rechenhilfe!$E$2,NOT(ISBLANK($I13)))</xm:f>
            <x14:dxf>
              <fill>
                <patternFill>
                  <bgColor rgb="FFFF0000"/>
                </patternFill>
              </fill>
            </x14:dxf>
          </x14:cfRule>
          <xm:sqref>I13:J22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D058486-FD77-4689-9080-6F9D86CD962A}">
          <x14:formula1>
            <xm:f>Rechenhilfe!$B$5:$B$13</xm:f>
          </x14:formula1>
          <xm:sqref>H7</xm:sqref>
        </x14:dataValidation>
        <x14:dataValidation type="list" allowBlank="1" showInputMessage="1" showErrorMessage="1" xr:uid="{6BD7D6FA-D12A-4435-B374-73FA1826DA9A}">
          <x14:formula1>
            <xm:f>Rechenhilfe!$D$5:$D$6</xm:f>
          </x14:formula1>
          <xm:sqref>E13:F22</xm:sqref>
        </x14:dataValidation>
        <x14:dataValidation type="list" allowBlank="1" showInputMessage="1" showErrorMessage="1" xr:uid="{15B5DCF3-C796-4551-ADE6-4A2DD0F62ABE}">
          <x14:formula1>
            <xm:f>Rechenhilfe!$A$5:$A$6</xm:f>
          </x14:formula1>
          <xm:sqref>B7</xm:sqref>
        </x14:dataValidation>
        <x14:dataValidation type="list" allowBlank="1" showInputMessage="1" showErrorMessage="1" xr:uid="{EAA79220-89DB-45AE-A3F1-1A3C26E1EC8F}">
          <x14:formula1>
            <xm:f>Rechenhilfe!$C$5:$C$6</xm:f>
          </x14:formula1>
          <xm:sqref>K13:L22</xm:sqref>
        </x14:dataValidation>
        <x14:dataValidation type="list" allowBlank="1" showInputMessage="1" showErrorMessage="1" xr:uid="{E7B99710-D4DE-4E18-8E71-C48213DA74E7}">
          <x14:formula1>
            <xm:f>Rechenhilfe!$F$5:$F$18</xm:f>
          </x14:formula1>
          <xm:sqref>H9:J9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08AC-8F94-432B-A6DC-301DBF12B27C}">
  <sheetPr codeName="Tabelle1">
    <pageSetUpPr fitToPage="1"/>
  </sheetPr>
  <dimension ref="A1:X59"/>
  <sheetViews>
    <sheetView showZeros="0" topLeftCell="A4" zoomScale="145" zoomScaleNormal="145" workbookViewId="0">
      <selection activeCell="L2" sqref="L2:O2"/>
    </sheetView>
  </sheetViews>
  <sheetFormatPr baseColWidth="10" defaultColWidth="11.453125" defaultRowHeight="14.5" x14ac:dyDescent="0.35"/>
  <cols>
    <col min="1" max="1" width="11.1796875" customWidth="1"/>
    <col min="2" max="2" width="9.453125" customWidth="1"/>
    <col min="3" max="3" width="2.1796875" customWidth="1"/>
    <col min="4" max="4" width="10" customWidth="1"/>
    <col min="5" max="5" width="1.7265625" customWidth="1"/>
    <col min="6" max="6" width="5" customWidth="1"/>
    <col min="7" max="7" width="4.453125" customWidth="1"/>
    <col min="8" max="13" width="5" customWidth="1"/>
    <col min="14" max="14" width="6.26953125" customWidth="1"/>
    <col min="15" max="15" width="7.26953125" customWidth="1"/>
    <col min="16" max="16" width="2" customWidth="1"/>
    <col min="17" max="17" width="14.1796875" customWidth="1"/>
    <col min="18" max="18" width="15.453125" customWidth="1"/>
    <col min="19" max="20" width="4" bestFit="1" customWidth="1"/>
    <col min="21" max="21" width="2.7265625" bestFit="1" customWidth="1"/>
  </cols>
  <sheetData>
    <row r="1" spans="1:24" ht="18.5" x14ac:dyDescent="0.45">
      <c r="A1" s="139" t="s">
        <v>0</v>
      </c>
      <c r="B1" s="140"/>
      <c r="C1" s="151" t="s">
        <v>29</v>
      </c>
      <c r="D1" s="152"/>
      <c r="E1" s="152"/>
      <c r="F1" s="152"/>
      <c r="G1" s="153"/>
      <c r="H1" s="140" t="s">
        <v>30</v>
      </c>
      <c r="I1" s="140"/>
      <c r="J1" s="140"/>
      <c r="K1" s="140"/>
      <c r="L1" s="140" t="s">
        <v>31</v>
      </c>
      <c r="M1" s="140"/>
      <c r="N1" s="140"/>
      <c r="O1" s="150"/>
      <c r="P1" s="134"/>
      <c r="Q1" s="35"/>
      <c r="R1" s="38"/>
    </row>
    <row r="2" spans="1:24" ht="15.75" customHeight="1" thickBot="1" x14ac:dyDescent="0.5">
      <c r="A2" s="141">
        <f>Anmeldung!B5</f>
        <v>0</v>
      </c>
      <c r="B2" s="132"/>
      <c r="C2" s="165">
        <f>Anmeldung!B7</f>
        <v>0</v>
      </c>
      <c r="D2" s="166"/>
      <c r="E2" s="166"/>
      <c r="F2" s="166"/>
      <c r="G2" s="167"/>
      <c r="H2" s="132"/>
      <c r="I2" s="132"/>
      <c r="J2" s="132"/>
      <c r="K2" s="132"/>
      <c r="L2" s="132"/>
      <c r="M2" s="132"/>
      <c r="N2" s="132"/>
      <c r="O2" s="133"/>
      <c r="P2" s="134"/>
      <c r="Q2" s="35"/>
      <c r="R2" s="35"/>
    </row>
    <row r="3" spans="1:24" ht="10" customHeight="1" x14ac:dyDescent="0.4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134"/>
      <c r="Q3" s="35"/>
      <c r="R3" s="35"/>
    </row>
    <row r="4" spans="1:24" ht="23.5" x14ac:dyDescent="0.55000000000000004">
      <c r="A4" s="170" t="s">
        <v>32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34"/>
      <c r="Q4" s="35"/>
      <c r="R4" s="35"/>
    </row>
    <row r="5" spans="1:24" ht="10" customHeight="1" x14ac:dyDescent="0.4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134"/>
      <c r="Q5" s="35"/>
      <c r="R5" s="35"/>
    </row>
    <row r="6" spans="1:24" ht="15" customHeight="1" x14ac:dyDescent="0.45">
      <c r="A6" s="171" t="s">
        <v>33</v>
      </c>
      <c r="B6" s="171"/>
      <c r="C6" s="171"/>
      <c r="D6" s="171" t="str">
        <f>PROPER(Anmeldung!B9)</f>
        <v/>
      </c>
      <c r="E6" s="171"/>
      <c r="F6" s="171"/>
      <c r="G6" s="171"/>
      <c r="H6" s="171"/>
      <c r="I6" s="171"/>
      <c r="J6" s="171" t="s">
        <v>2</v>
      </c>
      <c r="K6" s="171"/>
      <c r="L6" s="171"/>
      <c r="M6" s="171" t="str">
        <f>Anmeldung!H7</f>
        <v>Kärnten</v>
      </c>
      <c r="N6" s="171"/>
      <c r="O6" s="171"/>
      <c r="P6" s="134"/>
      <c r="Q6" s="35"/>
      <c r="R6" s="35"/>
    </row>
    <row r="7" spans="1:24" ht="10" customHeight="1" thickBot="1" x14ac:dyDescent="0.5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34"/>
      <c r="Q7" s="35"/>
      <c r="R7" s="35"/>
    </row>
    <row r="8" spans="1:24" s="2" customFormat="1" ht="20.149999999999999" customHeight="1" x14ac:dyDescent="0.35">
      <c r="A8" s="142" t="s">
        <v>34</v>
      </c>
      <c r="B8" s="59" t="s">
        <v>35</v>
      </c>
      <c r="C8" s="59"/>
      <c r="D8" s="59"/>
      <c r="E8" s="59"/>
      <c r="F8" s="74" t="s">
        <v>12</v>
      </c>
      <c r="G8" s="75"/>
      <c r="H8" s="75"/>
      <c r="I8" s="76"/>
      <c r="J8" s="135" t="s">
        <v>6</v>
      </c>
      <c r="K8" s="136"/>
      <c r="L8" s="74" t="s">
        <v>7</v>
      </c>
      <c r="M8" s="75"/>
      <c r="N8" s="76"/>
      <c r="O8" s="168" t="s">
        <v>16</v>
      </c>
      <c r="P8" s="134"/>
      <c r="Q8" s="20" t="s">
        <v>8</v>
      </c>
      <c r="R8" s="20" t="s">
        <v>9</v>
      </c>
      <c r="S8" s="29"/>
      <c r="T8" s="29"/>
      <c r="U8" s="29"/>
      <c r="V8" s="29"/>
      <c r="W8" s="29"/>
      <c r="X8" s="29"/>
    </row>
    <row r="9" spans="1:24" s="2" customFormat="1" ht="20.149999999999999" customHeight="1" thickBot="1" x14ac:dyDescent="0.4">
      <c r="A9" s="143"/>
      <c r="B9" s="125"/>
      <c r="C9" s="125"/>
      <c r="D9" s="125"/>
      <c r="E9" s="125"/>
      <c r="F9" s="77"/>
      <c r="G9" s="78"/>
      <c r="H9" s="78"/>
      <c r="I9" s="79"/>
      <c r="J9" s="137"/>
      <c r="K9" s="138"/>
      <c r="L9" s="53" t="s">
        <v>13</v>
      </c>
      <c r="M9" s="54" t="s">
        <v>14</v>
      </c>
      <c r="N9" s="55" t="s">
        <v>15</v>
      </c>
      <c r="O9" s="169"/>
      <c r="P9" s="134"/>
      <c r="Q9" s="28" t="s">
        <v>17</v>
      </c>
      <c r="R9" s="28" t="s">
        <v>18</v>
      </c>
      <c r="S9" s="29"/>
      <c r="T9" s="29"/>
      <c r="U9" s="29"/>
      <c r="V9" s="29"/>
      <c r="W9" s="29"/>
      <c r="X9" s="29"/>
    </row>
    <row r="10" spans="1:24" x14ac:dyDescent="0.35">
      <c r="A10" s="33">
        <f>IF(NOT(ISBLANK(Anmeldung!B13)),Anmeldung!B13,)</f>
        <v>0</v>
      </c>
      <c r="B10" s="65" t="str">
        <f>UPPER(Anmeldung!C13)</f>
        <v/>
      </c>
      <c r="C10" s="66"/>
      <c r="D10" s="66"/>
      <c r="E10" s="67"/>
      <c r="F10" s="65" t="str">
        <f>PROPER(Anmeldung!D13)</f>
        <v/>
      </c>
      <c r="G10" s="66"/>
      <c r="H10" s="66"/>
      <c r="I10" s="67"/>
      <c r="J10" s="56">
        <f>Anmeldung!E13</f>
        <v>0</v>
      </c>
      <c r="K10" s="56">
        <f>Anmeldung!F13</f>
        <v>0</v>
      </c>
      <c r="L10" s="56">
        <f>Anmeldung!G13</f>
        <v>0</v>
      </c>
      <c r="M10" s="56">
        <f>Anmeldung!H13</f>
        <v>0</v>
      </c>
      <c r="N10" s="56">
        <f>Anmeldung!I13</f>
        <v>0</v>
      </c>
      <c r="O10" s="6">
        <f>IF(ISBLANK(Anmeldung!I13),,IF(Q10="ja","R "&amp;(T10+U10)&amp;" R",T10+U10))</f>
        <v>0</v>
      </c>
      <c r="P10" s="134"/>
      <c r="Q10" s="32">
        <f>Anmeldung!K13</f>
        <v>0</v>
      </c>
      <c r="R10" s="5">
        <f>Anmeldung!L13</f>
        <v>0</v>
      </c>
      <c r="S10" s="25">
        <f>IF(Q10="ja",,O10)</f>
        <v>0</v>
      </c>
      <c r="T10" s="27">
        <f>IF(ISBLANK(N10),,Rechenhilfe!E$2-N10)</f>
        <v>2026</v>
      </c>
      <c r="U10" s="25">
        <f>IF(OR(M10&gt;Rechenhilfe!D$2,AND(M10=Rechenhilfe!D$2,L10&gt;Rechenhilfe!C$2)),-1,)</f>
        <v>0</v>
      </c>
      <c r="V10" s="25">
        <f>COUNT(N10:N19)</f>
        <v>10</v>
      </c>
      <c r="W10" s="30"/>
      <c r="X10" s="30"/>
    </row>
    <row r="11" spans="1:24" x14ac:dyDescent="0.35">
      <c r="A11" s="33">
        <f>IF(NOT(ISBLANK(Anmeldung!B14)),Anmeldung!B14,)</f>
        <v>0</v>
      </c>
      <c r="B11" s="65" t="str">
        <f>UPPER(Anmeldung!C14)</f>
        <v/>
      </c>
      <c r="C11" s="66"/>
      <c r="D11" s="66"/>
      <c r="E11" s="67"/>
      <c r="F11" s="65" t="str">
        <f>PROPER(Anmeldung!D14)</f>
        <v/>
      </c>
      <c r="G11" s="66"/>
      <c r="H11" s="66"/>
      <c r="I11" s="67"/>
      <c r="J11" s="56">
        <f>Anmeldung!E14</f>
        <v>0</v>
      </c>
      <c r="K11" s="56">
        <f>Anmeldung!F14</f>
        <v>0</v>
      </c>
      <c r="L11" s="56">
        <f>Anmeldung!G14</f>
        <v>0</v>
      </c>
      <c r="M11" s="56">
        <f>Anmeldung!H14</f>
        <v>0</v>
      </c>
      <c r="N11" s="56">
        <f>Anmeldung!I14</f>
        <v>0</v>
      </c>
      <c r="O11" s="6">
        <f>IF(ISBLANK(Anmeldung!I14),,IF(Q11="ja","R "&amp;(T11+U11)&amp;" R",T11+U11))</f>
        <v>0</v>
      </c>
      <c r="P11" s="134"/>
      <c r="Q11" s="33">
        <f>Anmeldung!K14</f>
        <v>0</v>
      </c>
      <c r="R11" s="6">
        <f>Anmeldung!L14</f>
        <v>0</v>
      </c>
      <c r="S11" s="25">
        <f t="shared" ref="S11:S19" si="0">IF(Q11="ja",,O11)</f>
        <v>0</v>
      </c>
      <c r="T11" s="27">
        <f>IF(ISBLANK(N11),,Rechenhilfe!E$2-N11)</f>
        <v>2026</v>
      </c>
      <c r="U11" s="25">
        <f>IF(OR(M11&gt;Rechenhilfe!D$2,AND(M11=Rechenhilfe!D$2,L11&gt;Rechenhilfe!C$2)),-1,)</f>
        <v>0</v>
      </c>
      <c r="V11" s="30"/>
      <c r="W11" s="30"/>
      <c r="X11" s="30"/>
    </row>
    <row r="12" spans="1:24" x14ac:dyDescent="0.35">
      <c r="A12" s="33">
        <f>IF(NOT(ISBLANK(Anmeldung!B15)),Anmeldung!B15,)</f>
        <v>0</v>
      </c>
      <c r="B12" s="65" t="str">
        <f>UPPER(Anmeldung!C15)</f>
        <v/>
      </c>
      <c r="C12" s="66"/>
      <c r="D12" s="66"/>
      <c r="E12" s="67"/>
      <c r="F12" s="65" t="str">
        <f>PROPER(Anmeldung!D15)</f>
        <v/>
      </c>
      <c r="G12" s="66"/>
      <c r="H12" s="66"/>
      <c r="I12" s="67"/>
      <c r="J12" s="56">
        <f>Anmeldung!E15</f>
        <v>0</v>
      </c>
      <c r="K12" s="56">
        <f>Anmeldung!F15</f>
        <v>0</v>
      </c>
      <c r="L12" s="56">
        <f>Anmeldung!G15</f>
        <v>0</v>
      </c>
      <c r="M12" s="56">
        <f>Anmeldung!H15</f>
        <v>0</v>
      </c>
      <c r="N12" s="56">
        <f>Anmeldung!I15</f>
        <v>0</v>
      </c>
      <c r="O12" s="6">
        <f>IF(ISBLANK(Anmeldung!I15),,IF(Q12="ja","R "&amp;(T12+U12)&amp;" R",T12+U12))</f>
        <v>0</v>
      </c>
      <c r="P12" s="134"/>
      <c r="Q12" s="33">
        <f>Anmeldung!K15</f>
        <v>0</v>
      </c>
      <c r="R12" s="6">
        <f>Anmeldung!L15</f>
        <v>0</v>
      </c>
      <c r="S12" s="25">
        <f t="shared" si="0"/>
        <v>0</v>
      </c>
      <c r="T12" s="27">
        <f>IF(ISBLANK(N12),,Rechenhilfe!E$2-N12)</f>
        <v>2026</v>
      </c>
      <c r="U12" s="25">
        <f>IF(OR(M12&gt;Rechenhilfe!D$2,AND(M12=Rechenhilfe!D$2,L12&gt;Rechenhilfe!C$2)),-1,)</f>
        <v>0</v>
      </c>
      <c r="V12" s="30"/>
      <c r="W12" s="30"/>
      <c r="X12" s="30"/>
    </row>
    <row r="13" spans="1:24" x14ac:dyDescent="0.35">
      <c r="A13" s="33">
        <f>IF(NOT(ISBLANK(Anmeldung!B16)),Anmeldung!B16,)</f>
        <v>0</v>
      </c>
      <c r="B13" s="65" t="str">
        <f>UPPER(Anmeldung!C16)</f>
        <v/>
      </c>
      <c r="C13" s="66"/>
      <c r="D13" s="66"/>
      <c r="E13" s="67"/>
      <c r="F13" s="65" t="str">
        <f>PROPER(Anmeldung!D16)</f>
        <v/>
      </c>
      <c r="G13" s="66"/>
      <c r="H13" s="66"/>
      <c r="I13" s="67"/>
      <c r="J13" s="56">
        <f>Anmeldung!E16</f>
        <v>0</v>
      </c>
      <c r="K13" s="56">
        <f>Anmeldung!F16</f>
        <v>0</v>
      </c>
      <c r="L13" s="56">
        <f>Anmeldung!G16</f>
        <v>0</v>
      </c>
      <c r="M13" s="56">
        <f>Anmeldung!H16</f>
        <v>0</v>
      </c>
      <c r="N13" s="56">
        <f>Anmeldung!I16</f>
        <v>0</v>
      </c>
      <c r="O13" s="6">
        <f>IF(ISBLANK(Anmeldung!I16),,IF(Q13="ja","R "&amp;(T13+U13)&amp;" R",T13+U13))</f>
        <v>0</v>
      </c>
      <c r="P13" s="134"/>
      <c r="Q13" s="33">
        <f>Anmeldung!K16</f>
        <v>0</v>
      </c>
      <c r="R13" s="6">
        <f>Anmeldung!L16</f>
        <v>0</v>
      </c>
      <c r="S13" s="25">
        <f t="shared" si="0"/>
        <v>0</v>
      </c>
      <c r="T13" s="27">
        <f>IF(ISBLANK(N13),,Rechenhilfe!E$2-N13)</f>
        <v>2026</v>
      </c>
      <c r="U13" s="25">
        <f>IF(OR(M13&gt;Rechenhilfe!D$2,AND(M13=Rechenhilfe!D$2,L13&gt;Rechenhilfe!C$2)),-1,)</f>
        <v>0</v>
      </c>
      <c r="V13" s="30"/>
      <c r="W13" s="30"/>
      <c r="X13" s="30"/>
    </row>
    <row r="14" spans="1:24" x14ac:dyDescent="0.35">
      <c r="A14" s="33">
        <f>IF(NOT(ISBLANK(Anmeldung!B17)),Anmeldung!B17,)</f>
        <v>0</v>
      </c>
      <c r="B14" s="65" t="str">
        <f>UPPER(Anmeldung!C17)</f>
        <v/>
      </c>
      <c r="C14" s="66"/>
      <c r="D14" s="66"/>
      <c r="E14" s="67"/>
      <c r="F14" s="65" t="str">
        <f>PROPER(Anmeldung!D17)</f>
        <v/>
      </c>
      <c r="G14" s="66"/>
      <c r="H14" s="66"/>
      <c r="I14" s="67"/>
      <c r="J14" s="56">
        <f>Anmeldung!E17</f>
        <v>0</v>
      </c>
      <c r="K14" s="56">
        <f>Anmeldung!F17</f>
        <v>0</v>
      </c>
      <c r="L14" s="56">
        <f>Anmeldung!G17</f>
        <v>0</v>
      </c>
      <c r="M14" s="56">
        <f>Anmeldung!H17</f>
        <v>0</v>
      </c>
      <c r="N14" s="56">
        <f>Anmeldung!I17</f>
        <v>0</v>
      </c>
      <c r="O14" s="6">
        <f>IF(ISBLANK(Anmeldung!I17),,IF(Q14="ja","R "&amp;(T14+U14)&amp;" R",T14+U14))</f>
        <v>0</v>
      </c>
      <c r="P14" s="134"/>
      <c r="Q14" s="33">
        <f>Anmeldung!K17</f>
        <v>0</v>
      </c>
      <c r="R14" s="6">
        <f>Anmeldung!L17</f>
        <v>0</v>
      </c>
      <c r="S14" s="25">
        <f t="shared" si="0"/>
        <v>0</v>
      </c>
      <c r="T14" s="27">
        <f>IF(ISBLANK(N14),,Rechenhilfe!E$2-N14)</f>
        <v>2026</v>
      </c>
      <c r="U14" s="25">
        <f>IF(OR(M14&gt;Rechenhilfe!D$2,AND(M14=Rechenhilfe!D$2,L14&gt;Rechenhilfe!C$2)),-1,)</f>
        <v>0</v>
      </c>
      <c r="V14" s="30"/>
      <c r="W14" s="30"/>
      <c r="X14" s="30"/>
    </row>
    <row r="15" spans="1:24" x14ac:dyDescent="0.35">
      <c r="A15" s="33">
        <f>IF(NOT(ISBLANK(Anmeldung!B18)),Anmeldung!B18,)</f>
        <v>0</v>
      </c>
      <c r="B15" s="65" t="str">
        <f>UPPER(Anmeldung!C18)</f>
        <v/>
      </c>
      <c r="C15" s="66"/>
      <c r="D15" s="66"/>
      <c r="E15" s="67"/>
      <c r="F15" s="65" t="str">
        <f>PROPER(Anmeldung!D18)</f>
        <v/>
      </c>
      <c r="G15" s="66"/>
      <c r="H15" s="66"/>
      <c r="I15" s="67"/>
      <c r="J15" s="56">
        <f>Anmeldung!E18</f>
        <v>0</v>
      </c>
      <c r="K15" s="56">
        <f>Anmeldung!F18</f>
        <v>0</v>
      </c>
      <c r="L15" s="56">
        <f>Anmeldung!G18</f>
        <v>0</v>
      </c>
      <c r="M15" s="56">
        <f>Anmeldung!H18</f>
        <v>0</v>
      </c>
      <c r="N15" s="56">
        <f>Anmeldung!I18</f>
        <v>0</v>
      </c>
      <c r="O15" s="6">
        <f>IF(ISBLANK(Anmeldung!I18),,IF(Q15="ja","R "&amp;(T15+U15)&amp;" R",T15+U15))</f>
        <v>0</v>
      </c>
      <c r="P15" s="134"/>
      <c r="Q15" s="33">
        <f>Anmeldung!K18</f>
        <v>0</v>
      </c>
      <c r="R15" s="6">
        <f>Anmeldung!L18</f>
        <v>0</v>
      </c>
      <c r="S15" s="25">
        <f t="shared" si="0"/>
        <v>0</v>
      </c>
      <c r="T15" s="27">
        <f>IF(ISBLANK(N15),,Rechenhilfe!E$2-N15)</f>
        <v>2026</v>
      </c>
      <c r="U15" s="25">
        <f>IF(OR(M15&gt;Rechenhilfe!D$2,AND(M15=Rechenhilfe!D$2,L15&gt;Rechenhilfe!C$2)),-1,)</f>
        <v>0</v>
      </c>
      <c r="V15" s="30"/>
      <c r="W15" s="30"/>
      <c r="X15" s="30"/>
    </row>
    <row r="16" spans="1:24" x14ac:dyDescent="0.35">
      <c r="A16" s="33">
        <f>IF(NOT(ISBLANK(Anmeldung!B19)),Anmeldung!B19,)</f>
        <v>0</v>
      </c>
      <c r="B16" s="65" t="str">
        <f>UPPER(Anmeldung!C19)</f>
        <v/>
      </c>
      <c r="C16" s="66"/>
      <c r="D16" s="66"/>
      <c r="E16" s="67"/>
      <c r="F16" s="65" t="str">
        <f>PROPER(Anmeldung!D19)</f>
        <v/>
      </c>
      <c r="G16" s="66"/>
      <c r="H16" s="66"/>
      <c r="I16" s="67"/>
      <c r="J16" s="56">
        <f>Anmeldung!E19</f>
        <v>0</v>
      </c>
      <c r="K16" s="56">
        <f>Anmeldung!F19</f>
        <v>0</v>
      </c>
      <c r="L16" s="56">
        <f>Anmeldung!G19</f>
        <v>0</v>
      </c>
      <c r="M16" s="56">
        <f>Anmeldung!H19</f>
        <v>0</v>
      </c>
      <c r="N16" s="56">
        <f>Anmeldung!I19</f>
        <v>0</v>
      </c>
      <c r="O16" s="6">
        <f>IF(ISBLANK(Anmeldung!I19),,IF(Q16="ja","R "&amp;(T16+U16)&amp;" R",T16+U16))</f>
        <v>0</v>
      </c>
      <c r="P16" s="134"/>
      <c r="Q16" s="33">
        <f>Anmeldung!K19</f>
        <v>0</v>
      </c>
      <c r="R16" s="6">
        <f>Anmeldung!L19</f>
        <v>0</v>
      </c>
      <c r="S16" s="25">
        <f t="shared" si="0"/>
        <v>0</v>
      </c>
      <c r="T16" s="27">
        <f>IF(ISBLANK(N16),,Rechenhilfe!E$2-N16)</f>
        <v>2026</v>
      </c>
      <c r="U16" s="25">
        <f>IF(OR(M16&gt;Rechenhilfe!D$2,AND(M16=Rechenhilfe!D$2,L16&gt;Rechenhilfe!C$2)),-1,)</f>
        <v>0</v>
      </c>
      <c r="V16" s="30"/>
      <c r="W16" s="30"/>
      <c r="X16" s="30"/>
    </row>
    <row r="17" spans="1:24" x14ac:dyDescent="0.35">
      <c r="A17" s="33">
        <f>IF(NOT(ISBLANK(Anmeldung!B20)),Anmeldung!B20,)</f>
        <v>0</v>
      </c>
      <c r="B17" s="65" t="str">
        <f>UPPER(Anmeldung!C20)</f>
        <v/>
      </c>
      <c r="C17" s="66"/>
      <c r="D17" s="66"/>
      <c r="E17" s="67"/>
      <c r="F17" s="65" t="str">
        <f>PROPER(Anmeldung!D20)</f>
        <v/>
      </c>
      <c r="G17" s="66"/>
      <c r="H17" s="66"/>
      <c r="I17" s="67"/>
      <c r="J17" s="56">
        <f>Anmeldung!E20</f>
        <v>0</v>
      </c>
      <c r="K17" s="56">
        <f>Anmeldung!F20</f>
        <v>0</v>
      </c>
      <c r="L17" s="56">
        <f>Anmeldung!G20</f>
        <v>0</v>
      </c>
      <c r="M17" s="56">
        <f>Anmeldung!H20</f>
        <v>0</v>
      </c>
      <c r="N17" s="56">
        <f>Anmeldung!I20</f>
        <v>0</v>
      </c>
      <c r="O17" s="6">
        <f>IF(ISBLANK(Anmeldung!I20),,IF(Q17="ja","R "&amp;(T17+U17)&amp;" R",T17+U17))</f>
        <v>0</v>
      </c>
      <c r="P17" s="134"/>
      <c r="Q17" s="33">
        <f>Anmeldung!K20</f>
        <v>0</v>
      </c>
      <c r="R17" s="6">
        <f>Anmeldung!L20</f>
        <v>0</v>
      </c>
      <c r="S17" s="25">
        <f t="shared" si="0"/>
        <v>0</v>
      </c>
      <c r="T17" s="27">
        <f>IF(ISBLANK(N17),,Rechenhilfe!E$2-N17)</f>
        <v>2026</v>
      </c>
      <c r="U17" s="25">
        <f>IF(OR(M17&gt;Rechenhilfe!D$2,AND(M17=Rechenhilfe!D$2,L17&gt;Rechenhilfe!C$2)),-1,)</f>
        <v>0</v>
      </c>
      <c r="V17" s="30"/>
      <c r="W17" s="30"/>
      <c r="X17" s="30"/>
    </row>
    <row r="18" spans="1:24" x14ac:dyDescent="0.35">
      <c r="A18" s="33">
        <f>IF(NOT(ISBLANK(Anmeldung!B21)),Anmeldung!B21,)</f>
        <v>0</v>
      </c>
      <c r="B18" s="65" t="str">
        <f>UPPER(Anmeldung!C21)</f>
        <v/>
      </c>
      <c r="C18" s="66"/>
      <c r="D18" s="66"/>
      <c r="E18" s="67"/>
      <c r="F18" s="65" t="str">
        <f>PROPER(Anmeldung!D21)</f>
        <v/>
      </c>
      <c r="G18" s="66"/>
      <c r="H18" s="66"/>
      <c r="I18" s="67"/>
      <c r="J18" s="56">
        <f>Anmeldung!E21</f>
        <v>0</v>
      </c>
      <c r="K18" s="56">
        <f>Anmeldung!F21</f>
        <v>0</v>
      </c>
      <c r="L18" s="56">
        <f>Anmeldung!G21</f>
        <v>0</v>
      </c>
      <c r="M18" s="56">
        <f>Anmeldung!H21</f>
        <v>0</v>
      </c>
      <c r="N18" s="56">
        <f>Anmeldung!I21</f>
        <v>0</v>
      </c>
      <c r="O18" s="6">
        <f>IF(ISBLANK(Anmeldung!I21),,IF(Q18="ja","R "&amp;(T18+U18)&amp;" R",T18+U18))</f>
        <v>0</v>
      </c>
      <c r="P18" s="134"/>
      <c r="Q18" s="33">
        <f>Anmeldung!K21</f>
        <v>0</v>
      </c>
      <c r="R18" s="6">
        <f>Anmeldung!L21</f>
        <v>0</v>
      </c>
      <c r="S18" s="25">
        <f t="shared" si="0"/>
        <v>0</v>
      </c>
      <c r="T18" s="27">
        <f>IF(ISBLANK(N18),,Rechenhilfe!E$2-N18)</f>
        <v>2026</v>
      </c>
      <c r="U18" s="25">
        <f>IF(OR(M18&gt;Rechenhilfe!D$2,AND(M18=Rechenhilfe!D$2,L18&gt;Rechenhilfe!C$2)),-1,)</f>
        <v>0</v>
      </c>
      <c r="V18" s="30"/>
      <c r="W18" s="30"/>
      <c r="X18" s="30"/>
    </row>
    <row r="19" spans="1:24" ht="15" thickBot="1" x14ac:dyDescent="0.4">
      <c r="A19" s="33">
        <f>IF(NOT(ISBLANK(Anmeldung!B22)),Anmeldung!B22,)</f>
        <v>0</v>
      </c>
      <c r="B19" s="71" t="str">
        <f>UPPER(Anmeldung!C22)</f>
        <v/>
      </c>
      <c r="C19" s="72"/>
      <c r="D19" s="72"/>
      <c r="E19" s="73"/>
      <c r="F19" s="71" t="str">
        <f>PROPER(Anmeldung!D22)</f>
        <v/>
      </c>
      <c r="G19" s="72"/>
      <c r="H19" s="72"/>
      <c r="I19" s="73"/>
      <c r="J19" s="56">
        <f>Anmeldung!E22</f>
        <v>0</v>
      </c>
      <c r="K19" s="56">
        <f>Anmeldung!F22</f>
        <v>0</v>
      </c>
      <c r="L19" s="56">
        <f>Anmeldung!G22</f>
        <v>0</v>
      </c>
      <c r="M19" s="56">
        <f>Anmeldung!H22</f>
        <v>0</v>
      </c>
      <c r="N19" s="56">
        <f>Anmeldung!I22</f>
        <v>0</v>
      </c>
      <c r="O19" s="6">
        <f>IF(ISBLANK(Anmeldung!I22),,IF(Q19="ja","R "&amp;(T19+U19)&amp;" R",T19+U19))</f>
        <v>0</v>
      </c>
      <c r="P19" s="134"/>
      <c r="Q19" s="8">
        <f>Anmeldung!K22</f>
        <v>0</v>
      </c>
      <c r="R19" s="10">
        <f>Anmeldung!L22</f>
        <v>0</v>
      </c>
      <c r="S19" s="25">
        <f t="shared" si="0"/>
        <v>0</v>
      </c>
      <c r="T19" s="27">
        <f>IF(ISBLANK(N19),,Rechenhilfe!E$2-N19)</f>
        <v>2026</v>
      </c>
      <c r="U19" s="25">
        <f>IF(OR(M19&gt;Rechenhilfe!D$2,AND(M19=Rechenhilfe!D$2,L19&gt;Rechenhilfe!C$2)),-1,)</f>
        <v>0</v>
      </c>
      <c r="V19" s="30"/>
      <c r="W19" s="30"/>
      <c r="X19" s="30"/>
    </row>
    <row r="20" spans="1:24" ht="21.5" thickBot="1" x14ac:dyDescent="0.55000000000000004">
      <c r="A20" s="148" t="s">
        <v>36</v>
      </c>
      <c r="B20" s="148"/>
      <c r="C20" s="148"/>
      <c r="D20" s="148"/>
      <c r="E20" s="148"/>
      <c r="F20" s="148"/>
      <c r="G20" s="149"/>
      <c r="H20" s="145" t="s">
        <v>37</v>
      </c>
      <c r="I20" s="146"/>
      <c r="J20" s="146"/>
      <c r="K20" s="146"/>
      <c r="L20" s="146"/>
      <c r="M20" s="146"/>
      <c r="N20" s="147"/>
      <c r="O20" s="6" t="str">
        <f>IF(OR(COUNT(Anmeldung!I13:I22)=9,C2="Bronze"),SUM(S10:S19),"")</f>
        <v/>
      </c>
      <c r="P20" s="80"/>
      <c r="Q20" s="80"/>
      <c r="R20" s="80"/>
      <c r="S20" s="30">
        <f t="shared" ref="S20" si="1">IF(Q20="ja",O20,)</f>
        <v>0</v>
      </c>
      <c r="T20" s="30"/>
      <c r="U20" s="30"/>
      <c r="V20" s="30"/>
      <c r="W20" s="30"/>
      <c r="X20" s="30"/>
    </row>
    <row r="21" spans="1:24" ht="10" customHeight="1" thickBot="1" x14ac:dyDescent="0.4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80"/>
      <c r="Q21" s="80"/>
      <c r="R21" s="80"/>
    </row>
    <row r="22" spans="1:24" x14ac:dyDescent="0.35">
      <c r="A22" s="155" t="s">
        <v>38</v>
      </c>
      <c r="B22" s="155"/>
      <c r="C22" s="155"/>
      <c r="D22" s="155"/>
      <c r="E22" s="155"/>
      <c r="F22" s="155"/>
      <c r="G22" s="156"/>
      <c r="H22" s="162" t="s">
        <v>39</v>
      </c>
      <c r="I22" s="163"/>
      <c r="J22" s="163"/>
      <c r="K22" s="163"/>
      <c r="L22" s="163"/>
      <c r="M22" s="163"/>
      <c r="N22" s="164"/>
      <c r="O22" s="11">
        <v>1100</v>
      </c>
      <c r="P22" s="80"/>
      <c r="Q22" s="80"/>
      <c r="R22" s="80"/>
    </row>
    <row r="23" spans="1:24" ht="15" thickBot="1" x14ac:dyDescent="0.4">
      <c r="A23" s="157"/>
      <c r="B23" s="157"/>
      <c r="C23" s="157"/>
      <c r="D23" s="157"/>
      <c r="E23" s="157"/>
      <c r="F23" s="157"/>
      <c r="G23" s="158"/>
      <c r="H23" s="8" t="s">
        <v>40</v>
      </c>
      <c r="I23" s="9" t="s">
        <v>41</v>
      </c>
      <c r="J23" s="9" t="s">
        <v>42</v>
      </c>
      <c r="K23" s="9" t="s">
        <v>43</v>
      </c>
      <c r="L23" s="9" t="s">
        <v>44</v>
      </c>
      <c r="M23" s="9" t="s">
        <v>45</v>
      </c>
      <c r="N23" s="10" t="s">
        <v>46</v>
      </c>
      <c r="O23" s="12"/>
      <c r="P23" s="80"/>
      <c r="Q23" s="80"/>
      <c r="R23" s="80"/>
    </row>
    <row r="24" spans="1:24" x14ac:dyDescent="0.35">
      <c r="A24" s="128" t="s">
        <v>47</v>
      </c>
      <c r="B24" s="129"/>
      <c r="C24" s="129"/>
      <c r="D24" s="129"/>
      <c r="E24" s="59" t="s">
        <v>48</v>
      </c>
      <c r="F24" s="59"/>
      <c r="G24" s="5">
        <v>10</v>
      </c>
      <c r="H24" s="55"/>
      <c r="I24" s="7"/>
      <c r="J24" s="7"/>
      <c r="K24" s="7"/>
      <c r="L24" s="7"/>
      <c r="M24" s="7"/>
      <c r="N24" s="53"/>
      <c r="O24" s="17">
        <f>N24</f>
        <v>0</v>
      </c>
      <c r="P24" s="80"/>
      <c r="Q24" s="80"/>
      <c r="R24" s="80"/>
    </row>
    <row r="25" spans="1:24" x14ac:dyDescent="0.35">
      <c r="A25" s="126" t="s">
        <v>49</v>
      </c>
      <c r="B25" s="127"/>
      <c r="C25" s="127"/>
      <c r="D25" s="127"/>
      <c r="E25" s="125" t="s">
        <v>48</v>
      </c>
      <c r="F25" s="125"/>
      <c r="G25" s="6">
        <v>5</v>
      </c>
      <c r="H25" s="52"/>
      <c r="I25" s="56"/>
      <c r="J25" s="56"/>
      <c r="K25" s="56"/>
      <c r="L25" s="56"/>
      <c r="M25" s="56"/>
      <c r="N25" s="51"/>
      <c r="O25" s="18">
        <f>N25</f>
        <v>0</v>
      </c>
      <c r="P25" s="80"/>
      <c r="Q25" s="80"/>
      <c r="R25" s="80"/>
    </row>
    <row r="26" spans="1:24" x14ac:dyDescent="0.35">
      <c r="A26" s="126" t="s">
        <v>50</v>
      </c>
      <c r="B26" s="127"/>
      <c r="C26" s="127"/>
      <c r="D26" s="127"/>
      <c r="E26" s="125" t="s">
        <v>48</v>
      </c>
      <c r="F26" s="125"/>
      <c r="G26" s="6">
        <v>20</v>
      </c>
      <c r="H26" s="52"/>
      <c r="I26" s="56"/>
      <c r="J26" s="56"/>
      <c r="K26" s="56"/>
      <c r="L26" s="56"/>
      <c r="M26" s="56"/>
      <c r="N26" s="51"/>
      <c r="O26" s="18">
        <f t="shared" ref="O26:O32" si="2">N26</f>
        <v>0</v>
      </c>
      <c r="P26" s="80"/>
      <c r="Q26" s="80"/>
      <c r="R26" s="80"/>
    </row>
    <row r="27" spans="1:24" x14ac:dyDescent="0.35">
      <c r="A27" s="126" t="s">
        <v>51</v>
      </c>
      <c r="B27" s="127"/>
      <c r="C27" s="127"/>
      <c r="D27" s="127"/>
      <c r="E27" s="125" t="s">
        <v>48</v>
      </c>
      <c r="F27" s="125"/>
      <c r="G27" s="6">
        <v>10</v>
      </c>
      <c r="H27" s="52"/>
      <c r="I27" s="56"/>
      <c r="J27" s="56"/>
      <c r="K27" s="56"/>
      <c r="L27" s="56"/>
      <c r="M27" s="56"/>
      <c r="N27" s="51"/>
      <c r="O27" s="18">
        <f t="shared" si="2"/>
        <v>0</v>
      </c>
      <c r="P27" s="80"/>
      <c r="Q27" s="80"/>
      <c r="R27" s="80"/>
    </row>
    <row r="28" spans="1:24" x14ac:dyDescent="0.35">
      <c r="A28" s="126" t="s">
        <v>52</v>
      </c>
      <c r="B28" s="127"/>
      <c r="C28" s="127"/>
      <c r="D28" s="127"/>
      <c r="E28" s="125" t="s">
        <v>48</v>
      </c>
      <c r="F28" s="125"/>
      <c r="G28" s="6">
        <v>5</v>
      </c>
      <c r="H28" s="52"/>
      <c r="I28" s="56"/>
      <c r="J28" s="56"/>
      <c r="K28" s="56"/>
      <c r="L28" s="56"/>
      <c r="M28" s="56"/>
      <c r="N28" s="51"/>
      <c r="O28" s="18">
        <f t="shared" si="2"/>
        <v>0</v>
      </c>
      <c r="P28" s="80"/>
      <c r="Q28" s="80"/>
      <c r="R28" s="80"/>
    </row>
    <row r="29" spans="1:24" x14ac:dyDescent="0.35">
      <c r="A29" s="126" t="s">
        <v>53</v>
      </c>
      <c r="B29" s="127"/>
      <c r="C29" s="127"/>
      <c r="D29" s="127"/>
      <c r="E29" s="125" t="s">
        <v>48</v>
      </c>
      <c r="F29" s="125"/>
      <c r="G29" s="6">
        <v>10</v>
      </c>
      <c r="H29" s="52"/>
      <c r="I29" s="56"/>
      <c r="J29" s="56"/>
      <c r="K29" s="56"/>
      <c r="L29" s="56"/>
      <c r="M29" s="56"/>
      <c r="N29" s="51"/>
      <c r="O29" s="18">
        <f t="shared" si="2"/>
        <v>0</v>
      </c>
      <c r="P29" s="80"/>
      <c r="Q29" s="80"/>
      <c r="R29" s="80"/>
    </row>
    <row r="30" spans="1:24" x14ac:dyDescent="0.35">
      <c r="A30" s="126" t="s">
        <v>54</v>
      </c>
      <c r="B30" s="127"/>
      <c r="C30" s="127"/>
      <c r="D30" s="127"/>
      <c r="E30" s="125" t="s">
        <v>48</v>
      </c>
      <c r="F30" s="125"/>
      <c r="G30" s="6">
        <v>10</v>
      </c>
      <c r="H30" s="52"/>
      <c r="I30" s="56"/>
      <c r="J30" s="56"/>
      <c r="K30" s="56"/>
      <c r="L30" s="56"/>
      <c r="M30" s="56"/>
      <c r="N30" s="51"/>
      <c r="O30" s="18">
        <f t="shared" si="2"/>
        <v>0</v>
      </c>
      <c r="P30" s="80"/>
      <c r="Q30" s="80"/>
      <c r="R30" s="80"/>
    </row>
    <row r="31" spans="1:24" x14ac:dyDescent="0.35">
      <c r="A31" s="126" t="s">
        <v>55</v>
      </c>
      <c r="B31" s="127"/>
      <c r="C31" s="127"/>
      <c r="D31" s="127"/>
      <c r="E31" s="125" t="s">
        <v>48</v>
      </c>
      <c r="F31" s="125"/>
      <c r="G31" s="6">
        <v>10</v>
      </c>
      <c r="H31" s="52"/>
      <c r="I31" s="56"/>
      <c r="J31" s="56"/>
      <c r="K31" s="56"/>
      <c r="L31" s="56"/>
      <c r="M31" s="56"/>
      <c r="N31" s="51"/>
      <c r="O31" s="18">
        <f t="shared" si="2"/>
        <v>0</v>
      </c>
      <c r="P31" s="80"/>
      <c r="Q31" s="80"/>
      <c r="R31" s="80"/>
    </row>
    <row r="32" spans="1:24" x14ac:dyDescent="0.35">
      <c r="A32" s="126" t="s">
        <v>56</v>
      </c>
      <c r="B32" s="127"/>
      <c r="C32" s="127"/>
      <c r="D32" s="127"/>
      <c r="E32" s="125" t="s">
        <v>48</v>
      </c>
      <c r="F32" s="125"/>
      <c r="G32" s="6">
        <v>10</v>
      </c>
      <c r="H32" s="4"/>
      <c r="I32" s="3"/>
      <c r="J32" s="3"/>
      <c r="K32" s="3"/>
      <c r="L32" s="3"/>
      <c r="M32" s="3"/>
      <c r="N32" s="51"/>
      <c r="O32" s="18">
        <f t="shared" si="2"/>
        <v>0</v>
      </c>
      <c r="P32" s="80"/>
      <c r="Q32" s="80"/>
      <c r="R32" s="80"/>
    </row>
    <row r="33" spans="1:18" ht="15" thickBot="1" x14ac:dyDescent="0.4">
      <c r="A33" s="130" t="s">
        <v>57</v>
      </c>
      <c r="B33" s="131"/>
      <c r="C33" s="131"/>
      <c r="D33" s="131"/>
      <c r="E33" s="132"/>
      <c r="F33" s="132"/>
      <c r="G33" s="133"/>
      <c r="H33" s="81"/>
      <c r="I33" s="72"/>
      <c r="J33" s="72"/>
      <c r="K33" s="72"/>
      <c r="L33" s="72"/>
      <c r="M33" s="72"/>
      <c r="N33" s="82"/>
      <c r="O33" s="31">
        <f>E33</f>
        <v>0</v>
      </c>
      <c r="P33" s="80"/>
      <c r="Q33" s="80"/>
      <c r="R33" s="80"/>
    </row>
    <row r="34" spans="1:18" ht="17.5" thickBot="1" x14ac:dyDescent="0.45">
      <c r="A34" s="83"/>
      <c r="B34" s="83"/>
      <c r="C34" s="83"/>
      <c r="D34" s="83"/>
      <c r="E34" s="83"/>
      <c r="F34" s="83"/>
      <c r="G34" s="83"/>
      <c r="H34" s="110" t="s">
        <v>58</v>
      </c>
      <c r="I34" s="111"/>
      <c r="J34" s="111"/>
      <c r="K34" s="111"/>
      <c r="L34" s="111"/>
      <c r="M34" s="111"/>
      <c r="N34" s="112"/>
      <c r="O34" s="13"/>
      <c r="P34" s="80"/>
      <c r="Q34" s="80"/>
      <c r="R34" s="80"/>
    </row>
    <row r="35" spans="1:18" ht="12" customHeight="1" x14ac:dyDescent="0.35">
      <c r="A35" s="84"/>
      <c r="B35" s="84"/>
      <c r="C35" s="84"/>
      <c r="D35" s="84"/>
      <c r="E35" s="84"/>
      <c r="F35" s="84"/>
      <c r="G35" s="84"/>
      <c r="H35" s="85"/>
      <c r="I35" s="85"/>
      <c r="J35" s="85"/>
      <c r="K35" s="85"/>
      <c r="L35" s="85"/>
      <c r="M35" s="85"/>
      <c r="N35" s="85"/>
      <c r="O35" s="85"/>
      <c r="P35" s="80"/>
      <c r="Q35" s="80"/>
      <c r="R35" s="80"/>
    </row>
    <row r="36" spans="1:18" x14ac:dyDescent="0.35">
      <c r="A36" s="119" t="s">
        <v>59</v>
      </c>
      <c r="B36" s="119"/>
      <c r="D36" s="119" t="s">
        <v>60</v>
      </c>
      <c r="E36" s="119"/>
      <c r="F36" s="119"/>
      <c r="G36" s="119"/>
      <c r="H36" s="64"/>
      <c r="I36" s="64"/>
      <c r="J36" s="64"/>
      <c r="K36" s="64"/>
      <c r="L36" s="64"/>
      <c r="M36" s="64"/>
      <c r="N36" s="64"/>
      <c r="O36" s="64"/>
      <c r="P36" s="80"/>
      <c r="Q36" s="80"/>
      <c r="R36" s="80"/>
    </row>
    <row r="37" spans="1:18" ht="4" customHeight="1" x14ac:dyDescent="0.3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80"/>
      <c r="Q37" s="80"/>
      <c r="R37" s="80"/>
    </row>
    <row r="38" spans="1:18" ht="20" thickBot="1" x14ac:dyDescent="0.4">
      <c r="A38" s="154" t="s">
        <v>61</v>
      </c>
      <c r="B38" s="154"/>
      <c r="C38" s="154"/>
      <c r="D38" s="154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0"/>
      <c r="Q38" s="80"/>
      <c r="R38" s="80"/>
    </row>
    <row r="39" spans="1:18" ht="25" customHeight="1" x14ac:dyDescent="0.35">
      <c r="A39" s="100" t="s">
        <v>62</v>
      </c>
      <c r="B39" s="101"/>
      <c r="C39" s="102"/>
      <c r="D39" s="68" t="str">
        <f>O20</f>
        <v/>
      </c>
      <c r="E39" s="102"/>
      <c r="F39" s="103" t="s">
        <v>63</v>
      </c>
      <c r="G39" s="104"/>
      <c r="H39" s="104"/>
      <c r="I39" s="104"/>
      <c r="J39" s="104"/>
      <c r="K39" s="104"/>
      <c r="L39" s="105"/>
      <c r="M39" s="68" t="str">
        <f>IF(D39&gt;0,IF(D39&lt;81,"",IF(AND(D39&gt;=90,D39&lt;=112),"80",IF(AND(D39&gt;=113,D39&lt;=121),"77",IF(AND(D39&gt;=122,D39&lt;=130),"74",IF(AND(D39&gt;=131,D39&lt;=139),"71",IF(AND(D39&gt;=140,D39&lt;=144),"68","")))))),"")</f>
        <v/>
      </c>
      <c r="N39" s="69"/>
      <c r="O39" s="17"/>
      <c r="P39" s="80"/>
      <c r="Q39" s="80"/>
      <c r="R39" s="80"/>
    </row>
    <row r="40" spans="1:18" ht="25" customHeight="1" x14ac:dyDescent="0.35">
      <c r="A40" s="109" t="s">
        <v>64</v>
      </c>
      <c r="B40" s="66"/>
      <c r="C40" s="66"/>
      <c r="D40" s="66"/>
      <c r="E40" s="67"/>
      <c r="F40" s="106" t="s">
        <v>65</v>
      </c>
      <c r="G40" s="107"/>
      <c r="H40" s="107"/>
      <c r="I40" s="107"/>
      <c r="J40" s="107"/>
      <c r="K40" s="107"/>
      <c r="L40" s="108"/>
      <c r="M40" s="65"/>
      <c r="N40" s="70"/>
      <c r="O40" s="18"/>
      <c r="P40" s="80"/>
      <c r="Q40" s="80"/>
      <c r="R40" s="80"/>
    </row>
    <row r="41" spans="1:18" ht="25" customHeight="1" x14ac:dyDescent="0.35">
      <c r="A41" s="116" t="s">
        <v>50</v>
      </c>
      <c r="B41" s="117"/>
      <c r="C41" s="117"/>
      <c r="D41" s="117"/>
      <c r="E41" s="118"/>
      <c r="F41" s="65" t="s">
        <v>66</v>
      </c>
      <c r="G41" s="66"/>
      <c r="H41" s="66"/>
      <c r="I41" s="67"/>
      <c r="J41" s="120"/>
      <c r="K41" s="121"/>
      <c r="L41" s="122"/>
      <c r="M41" s="65"/>
      <c r="N41" s="70"/>
      <c r="O41" s="18"/>
      <c r="P41" s="80"/>
      <c r="Q41" s="80"/>
      <c r="R41" s="80"/>
    </row>
    <row r="42" spans="1:18" ht="25" customHeight="1" x14ac:dyDescent="0.35">
      <c r="A42" s="159" t="s">
        <v>67</v>
      </c>
      <c r="B42" s="160"/>
      <c r="C42" s="160"/>
      <c r="D42" s="160"/>
      <c r="E42" s="161"/>
      <c r="F42" s="65" t="s">
        <v>66</v>
      </c>
      <c r="G42" s="66"/>
      <c r="H42" s="66"/>
      <c r="I42" s="67"/>
      <c r="J42" s="120"/>
      <c r="K42" s="121"/>
      <c r="L42" s="122"/>
      <c r="M42" s="65"/>
      <c r="N42" s="70"/>
      <c r="O42" s="18"/>
      <c r="P42" s="80"/>
      <c r="Q42" s="80"/>
      <c r="R42" s="80"/>
    </row>
    <row r="43" spans="1:18" ht="25" customHeight="1" thickBot="1" x14ac:dyDescent="0.4">
      <c r="A43" s="95" t="s">
        <v>68</v>
      </c>
      <c r="B43" s="96"/>
      <c r="C43" s="96"/>
      <c r="D43" s="96"/>
      <c r="E43" s="97"/>
      <c r="F43" s="123" t="s">
        <v>69</v>
      </c>
      <c r="G43" s="124"/>
      <c r="H43" s="124"/>
      <c r="I43" s="124"/>
      <c r="J43" s="113"/>
      <c r="K43" s="114"/>
      <c r="L43" s="115"/>
      <c r="M43" s="71"/>
      <c r="N43" s="82"/>
      <c r="O43" s="19"/>
      <c r="P43" s="80"/>
      <c r="Q43" s="80"/>
      <c r="R43" s="80"/>
    </row>
    <row r="44" spans="1:18" ht="25" customHeight="1" thickBot="1" x14ac:dyDescent="0.45">
      <c r="A44" s="83"/>
      <c r="B44" s="83"/>
      <c r="C44" s="83"/>
      <c r="D44" s="83"/>
      <c r="E44" s="83"/>
      <c r="F44" s="83"/>
      <c r="G44" s="87"/>
      <c r="H44" s="110" t="s">
        <v>70</v>
      </c>
      <c r="I44" s="111"/>
      <c r="J44" s="111"/>
      <c r="K44" s="111"/>
      <c r="L44" s="111"/>
      <c r="M44" s="111"/>
      <c r="N44" s="112"/>
      <c r="O44" s="13"/>
      <c r="P44" s="80"/>
      <c r="Q44" s="80"/>
      <c r="R44" s="80"/>
    </row>
    <row r="45" spans="1:18" ht="10" customHeight="1" x14ac:dyDescent="0.35">
      <c r="A45" s="84"/>
      <c r="B45" s="84"/>
      <c r="C45" s="84"/>
      <c r="D45" s="84"/>
      <c r="E45" s="84"/>
      <c r="F45" s="84"/>
      <c r="G45" s="88"/>
      <c r="H45" s="89" t="s">
        <v>30</v>
      </c>
      <c r="I45" s="90"/>
      <c r="J45" s="90"/>
      <c r="K45" s="90"/>
      <c r="L45" s="90"/>
      <c r="M45" s="90"/>
      <c r="N45" s="91"/>
      <c r="O45" s="98"/>
      <c r="P45" s="80"/>
      <c r="Q45" s="80"/>
      <c r="R45" s="80"/>
    </row>
    <row r="46" spans="1:18" ht="14.15" customHeight="1" thickBot="1" x14ac:dyDescent="0.4">
      <c r="A46" s="119" t="s">
        <v>59</v>
      </c>
      <c r="B46" s="119"/>
      <c r="D46" s="119" t="s">
        <v>60</v>
      </c>
      <c r="E46" s="119"/>
      <c r="F46" s="119"/>
      <c r="G46" s="34"/>
      <c r="H46" s="92"/>
      <c r="I46" s="93"/>
      <c r="J46" s="93"/>
      <c r="K46" s="93"/>
      <c r="L46" s="93"/>
      <c r="M46" s="93"/>
      <c r="N46" s="94"/>
      <c r="O46" s="99"/>
      <c r="P46" s="80"/>
      <c r="Q46" s="80"/>
      <c r="R46" s="80"/>
    </row>
    <row r="47" spans="1:18" x14ac:dyDescent="0.35">
      <c r="A47" s="64"/>
      <c r="B47" s="64"/>
      <c r="D47" s="64"/>
      <c r="E47" s="64"/>
      <c r="F47" s="64"/>
      <c r="G47" s="64"/>
      <c r="P47" s="50"/>
    </row>
    <row r="48" spans="1:18" x14ac:dyDescent="0.35">
      <c r="A48" s="64"/>
      <c r="B48" s="64"/>
      <c r="D48" s="64"/>
      <c r="E48" s="64"/>
      <c r="F48" s="64"/>
      <c r="G48" s="64"/>
      <c r="P48" s="50"/>
    </row>
    <row r="49" spans="1:16" x14ac:dyDescent="0.3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50"/>
    </row>
    <row r="50" spans="1:16" x14ac:dyDescent="0.3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50"/>
    </row>
    <row r="51" spans="1:16" x14ac:dyDescent="0.3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50"/>
    </row>
    <row r="52" spans="1:16" x14ac:dyDescent="0.3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50"/>
    </row>
    <row r="53" spans="1:16" x14ac:dyDescent="0.3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50"/>
    </row>
    <row r="54" spans="1:16" x14ac:dyDescent="0.3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50"/>
    </row>
    <row r="55" spans="1:16" x14ac:dyDescent="0.3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50"/>
    </row>
    <row r="56" spans="1:16" x14ac:dyDescent="0.3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50"/>
    </row>
    <row r="57" spans="1:16" x14ac:dyDescent="0.3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50"/>
    </row>
    <row r="58" spans="1:16" x14ac:dyDescent="0.3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50"/>
    </row>
    <row r="59" spans="1:16" x14ac:dyDescent="0.35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50"/>
    </row>
  </sheetData>
  <sheetProtection sheet="1" objects="1" scenarios="1"/>
  <mergeCells count="119">
    <mergeCell ref="F18:I18"/>
    <mergeCell ref="F19:I19"/>
    <mergeCell ref="O8:O9"/>
    <mergeCell ref="A4:O4"/>
    <mergeCell ref="A6:C6"/>
    <mergeCell ref="D6:I6"/>
    <mergeCell ref="J6:L6"/>
    <mergeCell ref="M6:O6"/>
    <mergeCell ref="F11:I11"/>
    <mergeCell ref="F13:I13"/>
    <mergeCell ref="B11:E11"/>
    <mergeCell ref="B12:E12"/>
    <mergeCell ref="B13:E13"/>
    <mergeCell ref="B10:E10"/>
    <mergeCell ref="L2:O2"/>
    <mergeCell ref="C1:G1"/>
    <mergeCell ref="E24:F24"/>
    <mergeCell ref="J42:L42"/>
    <mergeCell ref="M42:N42"/>
    <mergeCell ref="A27:D27"/>
    <mergeCell ref="A26:D26"/>
    <mergeCell ref="H36:O36"/>
    <mergeCell ref="D36:G36"/>
    <mergeCell ref="E30:F30"/>
    <mergeCell ref="A38:D38"/>
    <mergeCell ref="F42:I42"/>
    <mergeCell ref="F41:I41"/>
    <mergeCell ref="A22:G23"/>
    <mergeCell ref="A42:E42"/>
    <mergeCell ref="A36:B36"/>
    <mergeCell ref="H22:N22"/>
    <mergeCell ref="A32:D32"/>
    <mergeCell ref="A30:D30"/>
    <mergeCell ref="E31:F31"/>
    <mergeCell ref="E27:F27"/>
    <mergeCell ref="C2:G2"/>
    <mergeCell ref="F16:I16"/>
    <mergeCell ref="F17:I17"/>
    <mergeCell ref="P1:P19"/>
    <mergeCell ref="A21:O21"/>
    <mergeCell ref="F14:I14"/>
    <mergeCell ref="L8:N8"/>
    <mergeCell ref="B8:E9"/>
    <mergeCell ref="J8:K9"/>
    <mergeCell ref="B14:E14"/>
    <mergeCell ref="A1:B1"/>
    <mergeCell ref="A2:B2"/>
    <mergeCell ref="A8:A9"/>
    <mergeCell ref="A3:O3"/>
    <mergeCell ref="F10:I10"/>
    <mergeCell ref="A5:O5"/>
    <mergeCell ref="A7:O7"/>
    <mergeCell ref="F15:I15"/>
    <mergeCell ref="B15:E15"/>
    <mergeCell ref="B16:E16"/>
    <mergeCell ref="B17:E17"/>
    <mergeCell ref="B18:E18"/>
    <mergeCell ref="H20:N20"/>
    <mergeCell ref="A20:G20"/>
    <mergeCell ref="H1:K1"/>
    <mergeCell ref="H2:K2"/>
    <mergeCell ref="L1:O1"/>
    <mergeCell ref="E28:F28"/>
    <mergeCell ref="E29:F29"/>
    <mergeCell ref="E25:F25"/>
    <mergeCell ref="E32:F32"/>
    <mergeCell ref="A31:D31"/>
    <mergeCell ref="A29:D29"/>
    <mergeCell ref="A24:D24"/>
    <mergeCell ref="H34:N34"/>
    <mergeCell ref="A33:D33"/>
    <mergeCell ref="E33:G33"/>
    <mergeCell ref="A25:D25"/>
    <mergeCell ref="A28:D28"/>
    <mergeCell ref="E26:F26"/>
    <mergeCell ref="D48:G48"/>
    <mergeCell ref="H45:N46"/>
    <mergeCell ref="A43:E43"/>
    <mergeCell ref="M43:N43"/>
    <mergeCell ref="O45:O46"/>
    <mergeCell ref="A39:C39"/>
    <mergeCell ref="F39:L39"/>
    <mergeCell ref="F40:L40"/>
    <mergeCell ref="A40:E40"/>
    <mergeCell ref="D39:E39"/>
    <mergeCell ref="H44:N44"/>
    <mergeCell ref="M41:N41"/>
    <mergeCell ref="A47:B47"/>
    <mergeCell ref="D47:G47"/>
    <mergeCell ref="J43:L43"/>
    <mergeCell ref="A41:E41"/>
    <mergeCell ref="A46:B46"/>
    <mergeCell ref="J41:L41"/>
    <mergeCell ref="D46:F46"/>
    <mergeCell ref="F43:I43"/>
    <mergeCell ref="A58:O58"/>
    <mergeCell ref="F12:I12"/>
    <mergeCell ref="M39:N39"/>
    <mergeCell ref="M40:N40"/>
    <mergeCell ref="B19:E19"/>
    <mergeCell ref="F8:I9"/>
    <mergeCell ref="A59:O59"/>
    <mergeCell ref="P20:R46"/>
    <mergeCell ref="H33:N33"/>
    <mergeCell ref="A53:O53"/>
    <mergeCell ref="A54:O54"/>
    <mergeCell ref="A55:O55"/>
    <mergeCell ref="A56:O56"/>
    <mergeCell ref="A57:O57"/>
    <mergeCell ref="A49:O49"/>
    <mergeCell ref="A50:O50"/>
    <mergeCell ref="A51:O51"/>
    <mergeCell ref="A52:O52"/>
    <mergeCell ref="A34:G35"/>
    <mergeCell ref="A37:O37"/>
    <mergeCell ref="H35:O35"/>
    <mergeCell ref="E38:O38"/>
    <mergeCell ref="A44:G45"/>
    <mergeCell ref="A48:B48"/>
  </mergeCells>
  <conditionalFormatting sqref="A10:N18 A11:A19 J11:N19 C2:G2 D6:I6">
    <cfRule type="containsBlanks" dxfId="4" priority="8">
      <formula>LEN(TRIM(A2))=0</formula>
    </cfRule>
  </conditionalFormatting>
  <conditionalFormatting sqref="A10:O11 A12:N19 O12:O20">
    <cfRule type="expression" dxfId="3" priority="3">
      <formula>$Q10="ja"</formula>
    </cfRule>
  </conditionalFormatting>
  <conditionalFormatting sqref="R10:R19">
    <cfRule type="containsBlanks" dxfId="0" priority="7">
      <formula>LEN(TRIM(R10))=0</formula>
    </cfRule>
  </conditionalFormatting>
  <pageMargins left="0.70866141732283472" right="0.70866141732283472" top="0.74803149606299213" bottom="0.74803149606299213" header="0" footer="0"/>
  <pageSetup paperSize="9" scale="9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A24D771-C4B6-4C9D-8565-A390A9F073BA}">
            <xm:f>AND(($N10+17)=Rechenhilfe!$E$2,NOT(ISBLANK(Anmeldung!$I13)))</xm:f>
            <x14:dxf>
              <fill>
                <patternFill>
                  <bgColor rgb="FFFF0000"/>
                </patternFill>
              </fill>
            </x14:dxf>
          </x14:cfRule>
          <xm:sqref>N10:N19 O12:O20</xm:sqref>
        </x14:conditionalFormatting>
        <x14:conditionalFormatting xmlns:xm="http://schemas.microsoft.com/office/excel/2006/main">
          <x14:cfRule type="expression" priority="5" id="{00000000-000E-0000-0000-000005000000}">
            <xm:f>AND(NOT(ISBLANK(Anmeldung!$I13)),(OR($O10&lt;10,$O10&gt;16)))</xm:f>
            <x14:dxf>
              <fill>
                <patternFill>
                  <bgColor rgb="FFFF0000"/>
                </patternFill>
              </fill>
            </x14:dxf>
          </x14:cfRule>
          <xm:sqref>O10:O20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E472F9A-4D8D-4EAB-A2AE-0C28927B5DEC}">
          <x14:formula1>
            <xm:f>Rechenhilfe!$B$5:$B$13</xm:f>
          </x14:formula1>
          <xm:sqref>M6:O6</xm:sqref>
        </x14:dataValidation>
        <x14:dataValidation type="list" allowBlank="1" showInputMessage="1" showErrorMessage="1" xr:uid="{E6A912BF-4E3F-4E1B-B06A-4FD152468F10}">
          <x14:formula1>
            <xm:f>Rechenhilfe!$A$5:$A$6</xm:f>
          </x14:formula1>
          <xm:sqref>C2:G2</xm:sqref>
        </x14:dataValidation>
        <x14:dataValidation type="list" allowBlank="1" showInputMessage="1" showErrorMessage="1" xr:uid="{E3F20ED7-AA0C-4D70-94B6-D2D142F29165}">
          <x14:formula1>
            <xm:f>Rechenhilfe!$D$5:$D$6</xm:f>
          </x14:formula1>
          <xm:sqref>J10:N19</xm:sqref>
        </x14:dataValidation>
        <x14:dataValidation type="list" allowBlank="1" showInputMessage="1" showErrorMessage="1" xr:uid="{9DC8C725-01A3-4990-BA3B-E7FCC62F280A}">
          <x14:formula1>
            <xm:f>Rechenhilfe!$C$5:$C$6</xm:f>
          </x14:formula1>
          <xm:sqref>Q10:R19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D8527-D8DD-45D1-9BB6-AA0D46B0C0BA}">
  <sheetPr codeName="Tabelle2"/>
  <dimension ref="A1:I18"/>
  <sheetViews>
    <sheetView workbookViewId="0">
      <selection activeCell="C3" sqref="C3"/>
    </sheetView>
  </sheetViews>
  <sheetFormatPr baseColWidth="10" defaultColWidth="11.453125" defaultRowHeight="14.5" x14ac:dyDescent="0.35"/>
  <cols>
    <col min="2" max="2" width="20.26953125" customWidth="1"/>
    <col min="6" max="6" width="17" customWidth="1"/>
  </cols>
  <sheetData>
    <row r="1" spans="1:9" x14ac:dyDescent="0.35">
      <c r="B1" s="21"/>
      <c r="C1" s="26" t="s">
        <v>13</v>
      </c>
      <c r="D1" s="26" t="s">
        <v>14</v>
      </c>
      <c r="E1" s="22" t="s">
        <v>15</v>
      </c>
    </row>
    <row r="2" spans="1:9" ht="15" thickBot="1" x14ac:dyDescent="0.4">
      <c r="B2" s="23" t="s">
        <v>71</v>
      </c>
      <c r="C2" s="9">
        <v>27</v>
      </c>
      <c r="D2" s="9">
        <v>6</v>
      </c>
      <c r="E2" s="10">
        <v>2026</v>
      </c>
    </row>
    <row r="3" spans="1:9" ht="15" thickBot="1" x14ac:dyDescent="0.4"/>
    <row r="4" spans="1:9" ht="15" thickBot="1" x14ac:dyDescent="0.4">
      <c r="A4" s="15" t="s">
        <v>72</v>
      </c>
      <c r="B4" s="16" t="s">
        <v>2</v>
      </c>
      <c r="C4" s="16" t="s">
        <v>73</v>
      </c>
      <c r="D4" s="16" t="s">
        <v>74</v>
      </c>
      <c r="E4" s="16" t="s">
        <v>75</v>
      </c>
      <c r="F4" s="48" t="s">
        <v>5</v>
      </c>
    </row>
    <row r="5" spans="1:9" x14ac:dyDescent="0.35">
      <c r="A5" s="14" t="s">
        <v>76</v>
      </c>
      <c r="B5" s="14" t="s">
        <v>3</v>
      </c>
      <c r="C5" s="14">
        <v>0</v>
      </c>
      <c r="D5" s="14">
        <v>0</v>
      </c>
      <c r="E5" s="36" t="s">
        <v>77</v>
      </c>
      <c r="F5" s="1" t="s">
        <v>78</v>
      </c>
    </row>
    <row r="6" spans="1:9" x14ac:dyDescent="0.35">
      <c r="A6" s="1" t="s">
        <v>79</v>
      </c>
      <c r="B6" s="1" t="s">
        <v>80</v>
      </c>
      <c r="C6" s="1" t="s">
        <v>77</v>
      </c>
      <c r="D6" s="1" t="s">
        <v>74</v>
      </c>
      <c r="E6" s="37" t="s">
        <v>81</v>
      </c>
      <c r="F6" s="1" t="s">
        <v>82</v>
      </c>
    </row>
    <row r="7" spans="1:9" x14ac:dyDescent="0.35">
      <c r="B7" s="14" t="s">
        <v>83</v>
      </c>
      <c r="F7" s="1" t="s">
        <v>84</v>
      </c>
    </row>
    <row r="8" spans="1:9" x14ac:dyDescent="0.35">
      <c r="B8" s="1" t="s">
        <v>85</v>
      </c>
      <c r="F8" s="1" t="s">
        <v>86</v>
      </c>
    </row>
    <row r="9" spans="1:9" x14ac:dyDescent="0.35">
      <c r="B9" s="1" t="s">
        <v>87</v>
      </c>
      <c r="F9" s="1" t="s">
        <v>88</v>
      </c>
    </row>
    <row r="10" spans="1:9" x14ac:dyDescent="0.35">
      <c r="B10" s="1" t="s">
        <v>89</v>
      </c>
      <c r="F10" s="1" t="s">
        <v>90</v>
      </c>
    </row>
    <row r="11" spans="1:9" x14ac:dyDescent="0.35">
      <c r="B11" s="1" t="s">
        <v>91</v>
      </c>
      <c r="F11" s="1" t="s">
        <v>92</v>
      </c>
    </row>
    <row r="12" spans="1:9" ht="18" x14ac:dyDescent="0.4">
      <c r="B12" s="1" t="s">
        <v>93</v>
      </c>
      <c r="F12" s="1" t="s">
        <v>94</v>
      </c>
      <c r="I12" s="24"/>
    </row>
    <row r="13" spans="1:9" x14ac:dyDescent="0.35">
      <c r="B13" s="1" t="s">
        <v>95</v>
      </c>
      <c r="F13" s="1" t="s">
        <v>96</v>
      </c>
    </row>
    <row r="14" spans="1:9" x14ac:dyDescent="0.35">
      <c r="F14" s="1" t="s">
        <v>97</v>
      </c>
    </row>
    <row r="15" spans="1:9" x14ac:dyDescent="0.35">
      <c r="F15" s="1"/>
    </row>
    <row r="16" spans="1:9" x14ac:dyDescent="0.35">
      <c r="F16" s="1" t="s">
        <v>98</v>
      </c>
    </row>
    <row r="17" spans="6:6" x14ac:dyDescent="0.35">
      <c r="F17" s="1" t="s">
        <v>99</v>
      </c>
    </row>
    <row r="18" spans="6:6" x14ac:dyDescent="0.35">
      <c r="F18" s="1" t="s">
        <v>100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Anmeldung</vt:lpstr>
      <vt:lpstr>Wertung</vt:lpstr>
      <vt:lpstr>Rechenhilfe</vt:lpstr>
      <vt:lpstr>Wertung!Druckbereich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</dc:creator>
  <cp:keywords/>
  <dc:description/>
  <cp:lastModifiedBy>STICKER Claudia</cp:lastModifiedBy>
  <cp:revision/>
  <dcterms:created xsi:type="dcterms:W3CDTF">2025-04-05T10:48:35Z</dcterms:created>
  <dcterms:modified xsi:type="dcterms:W3CDTF">2026-06-17T09:16:05Z</dcterms:modified>
  <cp:category/>
  <cp:contentStatus/>
</cp:coreProperties>
</file>